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30 сесія 8 скликання\прийняті\"/>
    </mc:Choice>
  </mc:AlternateContent>
  <xr:revisionPtr revIDLastSave="0" documentId="8_{46724489-D08B-4592-979D-3C4E18B88D6E}" xr6:coauthVersionLast="45" xr6:coauthVersionMax="45" xr10:uidLastSave="{00000000-0000-0000-0000-000000000000}"/>
  <bookViews>
    <workbookView xWindow="-120" yWindow="-120" windowWidth="21840" windowHeight="13290" xr2:uid="{EFFF18AB-E56C-4C12-A4F9-3739F0854975}"/>
  </bookViews>
  <sheets>
    <sheet name="на 01.11.2022 змін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'на 01.11.2022 зміни'!$A$1:$J$162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G45" i="1"/>
  <c r="F45" i="1" s="1"/>
  <c r="G69" i="1"/>
  <c r="E38" i="1" l="1"/>
  <c r="D38" i="1"/>
  <c r="C38" i="1"/>
  <c r="D83" i="1" l="1"/>
  <c r="E138" i="1"/>
  <c r="E131" i="1"/>
  <c r="D131" i="1"/>
  <c r="C151" i="1"/>
  <c r="C150" i="1"/>
  <c r="C149" i="1"/>
  <c r="C148" i="1"/>
  <c r="C147" i="1"/>
  <c r="C146" i="1"/>
  <c r="C138" i="1"/>
  <c r="C131" i="1"/>
  <c r="D96" i="1"/>
  <c r="E69" i="1" l="1"/>
  <c r="E84" i="1" s="1"/>
  <c r="E54" i="1"/>
  <c r="D69" i="1"/>
  <c r="D84" i="1" s="1"/>
  <c r="E35" i="1"/>
  <c r="E83" i="1" l="1"/>
  <c r="F104" i="1"/>
  <c r="J95" i="1"/>
  <c r="I95" i="1"/>
  <c r="H95" i="1"/>
  <c r="F97" i="1"/>
  <c r="F96" i="1"/>
  <c r="G95" i="1"/>
  <c r="F47" i="1" l="1"/>
  <c r="J80" i="1" l="1"/>
  <c r="I80" i="1"/>
  <c r="F81" i="1"/>
  <c r="I35" i="1" l="1"/>
  <c r="F36" i="1"/>
  <c r="G35" i="1"/>
  <c r="J151" i="1"/>
  <c r="I151" i="1"/>
  <c r="H151" i="1"/>
  <c r="G151" i="1"/>
  <c r="E151" i="1"/>
  <c r="D151" i="1"/>
  <c r="J150" i="1"/>
  <c r="I150" i="1"/>
  <c r="H150" i="1"/>
  <c r="G150" i="1"/>
  <c r="E150" i="1"/>
  <c r="D150" i="1"/>
  <c r="J149" i="1"/>
  <c r="I149" i="1"/>
  <c r="H149" i="1"/>
  <c r="G149" i="1"/>
  <c r="E149" i="1"/>
  <c r="D149" i="1"/>
  <c r="J148" i="1"/>
  <c r="I148" i="1"/>
  <c r="H148" i="1"/>
  <c r="G148" i="1"/>
  <c r="E148" i="1"/>
  <c r="D148" i="1"/>
  <c r="J147" i="1"/>
  <c r="I147" i="1"/>
  <c r="H147" i="1"/>
  <c r="G147" i="1"/>
  <c r="E147" i="1"/>
  <c r="D147" i="1"/>
  <c r="J146" i="1"/>
  <c r="I146" i="1"/>
  <c r="H146" i="1"/>
  <c r="G146" i="1"/>
  <c r="E146" i="1"/>
  <c r="D146" i="1"/>
  <c r="K144" i="1"/>
  <c r="F144" i="1"/>
  <c r="F151" i="1" s="1"/>
  <c r="K143" i="1"/>
  <c r="F143" i="1"/>
  <c r="F150" i="1" s="1"/>
  <c r="K142" i="1"/>
  <c r="F142" i="1"/>
  <c r="F149" i="1" s="1"/>
  <c r="K141" i="1"/>
  <c r="F141" i="1"/>
  <c r="F148" i="1" s="1"/>
  <c r="K140" i="1"/>
  <c r="F140" i="1"/>
  <c r="F147" i="1" s="1"/>
  <c r="K139" i="1"/>
  <c r="F139" i="1"/>
  <c r="N138" i="1"/>
  <c r="J138" i="1"/>
  <c r="K138" i="1" s="1"/>
  <c r="I138" i="1"/>
  <c r="H138" i="1"/>
  <c r="G138" i="1"/>
  <c r="D138" i="1"/>
  <c r="J131" i="1"/>
  <c r="I131" i="1"/>
  <c r="H131" i="1"/>
  <c r="G131" i="1"/>
  <c r="F131" i="1"/>
  <c r="A117" i="1"/>
  <c r="F116" i="1"/>
  <c r="F115" i="1"/>
  <c r="F114" i="1"/>
  <c r="F113" i="1"/>
  <c r="J112" i="1"/>
  <c r="I112" i="1"/>
  <c r="H112" i="1"/>
  <c r="G112" i="1"/>
  <c r="D112" i="1"/>
  <c r="C112" i="1"/>
  <c r="F111" i="1"/>
  <c r="F110" i="1"/>
  <c r="F109" i="1"/>
  <c r="F108" i="1"/>
  <c r="J107" i="1"/>
  <c r="I107" i="1"/>
  <c r="H107" i="1"/>
  <c r="G107" i="1"/>
  <c r="D107" i="1"/>
  <c r="C107" i="1"/>
  <c r="E95" i="1"/>
  <c r="D95" i="1"/>
  <c r="C95" i="1"/>
  <c r="C83" i="1"/>
  <c r="F80" i="1"/>
  <c r="K78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J69" i="1"/>
  <c r="J40" i="1" s="1"/>
  <c r="J39" i="1" s="1"/>
  <c r="J38" i="1" s="1"/>
  <c r="I69" i="1"/>
  <c r="H69" i="1"/>
  <c r="G84" i="1"/>
  <c r="C69" i="1"/>
  <c r="C84" i="1" s="1"/>
  <c r="K68" i="1"/>
  <c r="K67" i="1"/>
  <c r="F67" i="1"/>
  <c r="K66" i="1"/>
  <c r="F66" i="1"/>
  <c r="K65" i="1"/>
  <c r="F65" i="1"/>
  <c r="K64" i="1"/>
  <c r="F64" i="1"/>
  <c r="K63" i="1"/>
  <c r="F63" i="1"/>
  <c r="K62" i="1"/>
  <c r="F62" i="1"/>
  <c r="K60" i="1"/>
  <c r="F60" i="1"/>
  <c r="F59" i="1"/>
  <c r="K59" i="1" s="1"/>
  <c r="F58" i="1"/>
  <c r="F57" i="1"/>
  <c r="F56" i="1"/>
  <c r="F55" i="1"/>
  <c r="J54" i="1"/>
  <c r="I54" i="1"/>
  <c r="H54" i="1"/>
  <c r="G54" i="1"/>
  <c r="F53" i="1"/>
  <c r="F52" i="1"/>
  <c r="F51" i="1"/>
  <c r="F50" i="1"/>
  <c r="F49" i="1"/>
  <c r="F48" i="1"/>
  <c r="F37" i="1"/>
  <c r="J35" i="1"/>
  <c r="H35" i="1"/>
  <c r="J83" i="1" l="1"/>
  <c r="H40" i="1"/>
  <c r="H39" i="1" s="1"/>
  <c r="F69" i="1"/>
  <c r="I40" i="1"/>
  <c r="I39" i="1" s="1"/>
  <c r="I84" i="1"/>
  <c r="J84" i="1"/>
  <c r="G40" i="1"/>
  <c r="H84" i="1"/>
  <c r="F84" i="1" s="1"/>
  <c r="F79" i="1"/>
  <c r="F95" i="1"/>
  <c r="K69" i="1"/>
  <c r="F35" i="1"/>
  <c r="D85" i="1"/>
  <c r="F138" i="1"/>
  <c r="F145" i="1" s="1"/>
  <c r="F107" i="1"/>
  <c r="H145" i="1"/>
  <c r="E85" i="1"/>
  <c r="I145" i="1"/>
  <c r="F112" i="1"/>
  <c r="J145" i="1"/>
  <c r="F54" i="1"/>
  <c r="K79" i="1"/>
  <c r="G145" i="1"/>
  <c r="C85" i="1"/>
  <c r="F146" i="1"/>
  <c r="G39" i="1" l="1"/>
  <c r="F40" i="1"/>
  <c r="F39" i="1"/>
  <c r="G38" i="1"/>
  <c r="H83" i="1"/>
  <c r="H85" i="1" s="1"/>
  <c r="H38" i="1"/>
  <c r="G83" i="1"/>
  <c r="I83" i="1" l="1"/>
  <c r="I85" i="1" s="1"/>
  <c r="I38" i="1"/>
  <c r="F38" i="1"/>
  <c r="J85" i="1"/>
  <c r="G85" i="1"/>
  <c r="F83" i="1" l="1"/>
  <c r="F85" i="1" s="1"/>
</calcChain>
</file>

<file path=xl/sharedStrings.xml><?xml version="1.0" encoding="utf-8"?>
<sst xmlns="http://schemas.openxmlformats.org/spreadsheetml/2006/main" count="197" uniqueCount="173">
  <si>
    <t>Додаток</t>
  </si>
  <si>
    <t>"ПОГОДЖЕНО"</t>
  </si>
  <si>
    <t>"____" ___________ 2022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</si>
  <si>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</si>
  <si>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</si>
  <si>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</si>
  <si>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</si>
  <si>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</si>
  <si>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</si>
  <si>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</si>
  <si>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</si>
  <si>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</si>
  <si>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</si>
  <si>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</si>
  <si>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</si>
  <si>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</si>
  <si>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</si>
  <si>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</si>
  <si>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</si>
  <si>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</si>
  <si>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</si>
  <si>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</si>
  <si>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</si>
  <si>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</si>
  <si>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</si>
  <si>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</si>
  <si>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</si>
  <si>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</si>
  <si>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</si>
  <si>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</si>
  <si>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</si>
  <si>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</si>
  <si>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</si>
  <si>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</si>
  <si>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</si>
  <si>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</si>
  <si>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</si>
  <si>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</si>
  <si>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</si>
  <si>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</si>
  <si>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</si>
  <si>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>Прізвище та ініціали керівника</t>
  </si>
  <si>
    <r>
      <t>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2022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</si>
  <si>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</si>
  <si>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</si>
  <si>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</si>
  <si>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</si>
  <si>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</si>
  <si>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</si>
  <si>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</si>
  <si>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</si>
  <si>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</si>
  <si>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</si>
  <si>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</si>
  <si>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</si>
  <si>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</si>
  <si>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модернізація, модифікація (добудова, дообладнання, реконструкція) основних засобів з коштів місцевого бюджету</t>
  </si>
  <si>
    <t xml:space="preserve">придбання (виготовлення) основних засобів з коштів місцевого бюджету </t>
  </si>
  <si>
    <t>Дохід з місцевого бюджету за цільовими програмами, у тому числі:</t>
  </si>
  <si>
    <t>Забезпечення хворих на цукровий діабет препаратами інсуліну (місцевий бюджет)</t>
  </si>
  <si>
    <t xml:space="preserve">Кошти субвенцї  з державного бюджету місцевим бюджетам на здійснення підтримки окремих закладів та заходів у системі охорони здоров’я за бюджетною програмою КПКВК 2311500  в розрізі закладів охорони здоров’я по Вінницький області </t>
  </si>
  <si>
    <t>Інші програми та заходи в сфері охорони здоров"я</t>
  </si>
  <si>
    <t>Заходи із запобігання та ліквідації надзвичайних смтуацій та наслідків стихійного лиха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</si>
  <si>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</si>
  <si>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</si>
  <si>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</si>
  <si>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</si>
  <si>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</si>
  <si>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01.01.2021 р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</si>
  <si>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</si>
  <si>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</si>
  <si>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</si>
  <si>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</si>
  <si>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</si>
  <si>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</si>
  <si>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</si>
  <si>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</si>
  <si>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</si>
  <si>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</si>
  <si>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</si>
  <si>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</si>
  <si>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</si>
  <si>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</si>
  <si>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</si>
  <si>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</si>
  <si>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</si>
  <si>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</si>
  <si>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</si>
  <si>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</si>
  <si>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</si>
  <si>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</si>
  <si>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</si>
  <si>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</si>
  <si>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</si>
  <si>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</si>
  <si>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</si>
  <si>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</si>
  <si>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ркористь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</si>
  <si>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</si>
  <si>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</si>
  <si>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</si>
  <si>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</si>
  <si>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</si>
  <si>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</si>
  <si>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</t>
  </si>
  <si>
    <t>придбання (виготовлення) основних засобів, з власних коштів підприємства (розподілення залишку)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</si>
  <si>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</si>
  <si>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</si>
  <si>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</si>
  <si>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</si>
  <si>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</si>
  <si>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</si>
  <si>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</si>
  <si>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</si>
  <si>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</si>
  <si>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</si>
  <si>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</si>
  <si>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</si>
  <si>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</si>
  <si>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</si>
  <si>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</si>
  <si>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</si>
  <si>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</si>
  <si>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</si>
  <si>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</si>
  <si>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</si>
  <si>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</si>
  <si>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</si>
  <si>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</si>
  <si>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</si>
  <si>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</si>
  <si>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</si>
  <si>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</si>
  <si>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</si>
  <si>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</si>
  <si>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Адміністративно управлінський персонал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</si>
  <si>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</si>
  <si>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</si>
  <si>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</si>
  <si>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</si>
  <si>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</si>
  <si>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</si>
  <si>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</si>
  <si>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</si>
  <si>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</si>
  <si>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</si>
  <si>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</si>
  <si>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</si>
  <si>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 xml:space="preserve">    Тимчосово виконуючий обов"язки директора__________________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</si>
  <si>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</si>
  <si>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</si>
  <si>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</si>
  <si>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</si>
  <si>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Забазнова Оксана Анатоліївна</t>
  </si>
  <si>
    <t>Оксана ЗАБАЗНОВА</t>
  </si>
  <si>
    <t xml:space="preserve">капітальний ремонт інших об'єктів з коштів місцевого бюджету 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</si>
  <si>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</si>
  <si>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придбання медикаментів, ПММ та ємкостей для води</t>
  </si>
  <si>
    <t>будівельні матеріали, проведення ремонту відділень власними силами</t>
  </si>
  <si>
    <t>оплата комунальних послуг</t>
  </si>
  <si>
    <t>проведення медичних оглядів військово-лікарської комісії</t>
  </si>
  <si>
    <t>Дохід з місцевого бюджету за програмою " Здоров'я жителів Козятинської територіальної громади на 2022-2024роки</t>
  </si>
  <si>
    <t>Факт минулого року, 2020р.</t>
  </si>
  <si>
    <t>Фінансовий план поточного року (затверджений зі змінами), 2021р.</t>
  </si>
  <si>
    <t>Прогноз на поточний рік, 2021р.</t>
  </si>
  <si>
    <t>Плановий рік  (усього), 2022р.</t>
  </si>
  <si>
    <t>Дохід з місцевого бюджету:</t>
  </si>
  <si>
    <t>погашення заборгованості по заробітній платі</t>
  </si>
  <si>
    <t>Заступник начальника управління соціальної політики Козятинської міської ради</t>
  </si>
  <si>
    <t>Ірина ПАВЛЮК</t>
  </si>
  <si>
    <t>30 сесії</t>
  </si>
  <si>
    <t>до рішення 30 сесії   міської ради8  скликання</t>
  </si>
  <si>
    <r>
      <t>від 21.12.</t>
    </r>
    <r>
      <rPr>
        <u/>
        <sz val="10"/>
        <rFont val="Times New Roman"/>
        <family val="1"/>
        <charset val="204"/>
      </rPr>
      <t>2022</t>
    </r>
    <r>
      <rPr>
        <sz val="10"/>
        <rFont val="Times New Roman"/>
        <family val="1"/>
        <charset val="204"/>
      </rPr>
      <t xml:space="preserve"> р. № 975-VІІІ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</si>
</sst>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-* #,##0.0\ _₽_-;\-* #,##0.0\ _₽_-;_-* &quot;-&quot;?\ _₽_-;_-@_-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</numFmts>
  <fonts count="1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 indent="3"/>
    </xf>
    <xf numFmtId="0" fontId="12" fillId="0" borderId="9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70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0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4C79-93A1-4D75-88B8-723A7D7A4BFA}">
  <sheetPr>
    <tabColor rgb="FF7030A0"/>
  </sheetPr>
  <dimension ref="A1:S371"/>
  <sheetViews>
    <sheetView tabSelected="1" view="pageBreakPreview" zoomScale="80" zoomScaleNormal="70" zoomScaleSheetLayoutView="80" workbookViewId="0">
      <selection activeCell="J5" sqref="J5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5" width="15.42578125" style="2" customWidth="1"/>
    <col min="6" max="6" width="17.42578125" style="1" customWidth="1"/>
    <col min="7" max="7" width="14.140625" style="1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9.85546875" style="1" bestFit="1" customWidth="1"/>
    <col min="13" max="13" width="19.28515625" style="1" customWidth="1"/>
    <col min="14" max="14" width="19.85546875" style="1" bestFit="1" customWidth="1"/>
    <col min="15" max="16384" width="9.140625" style="1"/>
  </cols>
  <sheetData>
    <row r="1" spans="1:10" x14ac:dyDescent="0.2">
      <c r="J1" s="1" t="s">
        <v>0</v>
      </c>
    </row>
    <row r="2" spans="1:10" x14ac:dyDescent="0.2">
      <c r="I2" s="1" t="s">
        <v>170</v>
      </c>
      <c r="J2" s="3" t="s">
        <v>171</v>
      </c>
    </row>
    <row r="3" spans="1:10" x14ac:dyDescent="0.2">
      <c r="I3" s="81" t="s">
        <v>172</v>
      </c>
      <c r="J3" s="81"/>
    </row>
    <row r="4" spans="1:10" ht="20.25" x14ac:dyDescent="0.2">
      <c r="A4" s="4" t="s">
        <v>1</v>
      </c>
      <c r="D4" s="5"/>
      <c r="H4" s="4"/>
      <c r="I4" s="4"/>
      <c r="J4" s="4"/>
    </row>
    <row r="5" spans="1:10" ht="45" customHeight="1" x14ac:dyDescent="0.2">
      <c r="A5" s="82" t="s">
        <v>168</v>
      </c>
      <c r="B5" s="83"/>
      <c r="C5" s="83"/>
      <c r="G5" s="6"/>
      <c r="H5" s="7"/>
      <c r="I5" s="7"/>
      <c r="J5" s="7"/>
    </row>
    <row r="6" spans="1:10" ht="20.25" x14ac:dyDescent="0.2">
      <c r="A6" s="84" t="s">
        <v>169</v>
      </c>
      <c r="B6" s="85"/>
      <c r="C6" s="85"/>
      <c r="G6" s="4"/>
      <c r="H6" s="7"/>
      <c r="I6" s="7"/>
      <c r="J6" s="7"/>
    </row>
    <row r="7" spans="1:10" ht="20.25" x14ac:dyDescent="0.2">
      <c r="A7" s="86" t="s">
        <v>2</v>
      </c>
      <c r="B7" s="86"/>
      <c r="C7" s="86"/>
      <c r="H7" s="4"/>
      <c r="I7" s="4"/>
      <c r="J7" s="4"/>
    </row>
    <row r="8" spans="1:10" x14ac:dyDescent="0.2">
      <c r="I8" s="8" t="s">
        <v>3</v>
      </c>
    </row>
    <row r="9" spans="1:10" x14ac:dyDescent="0.2">
      <c r="I9" s="8" t="s">
        <v>5</v>
      </c>
      <c r="J9" s="9"/>
    </row>
    <row r="10" spans="1:10" x14ac:dyDescent="0.2">
      <c r="I10" s="8" t="s">
        <v>6</v>
      </c>
      <c r="J10" s="9" t="s">
        <v>4</v>
      </c>
    </row>
    <row r="11" spans="1:10" x14ac:dyDescent="0.2">
      <c r="I11" s="87" t="s">
        <v>7</v>
      </c>
      <c r="J11" s="88"/>
    </row>
    <row r="14" spans="1:10" s="10" customFormat="1" ht="15.75" x14ac:dyDescent="0.2">
      <c r="A14" s="12" t="s">
        <v>8</v>
      </c>
      <c r="B14" s="89">
        <v>2022</v>
      </c>
      <c r="C14" s="90"/>
      <c r="D14" s="90"/>
      <c r="E14" s="90"/>
      <c r="F14" s="90"/>
      <c r="G14" s="90"/>
      <c r="H14" s="91"/>
      <c r="I14" s="80" t="s">
        <v>9</v>
      </c>
      <c r="J14" s="80"/>
    </row>
    <row r="15" spans="1:10" s="10" customFormat="1" ht="15.75" x14ac:dyDescent="0.2">
      <c r="A15" s="11" t="s">
        <v>10</v>
      </c>
      <c r="B15" s="92" t="s">
        <v>11</v>
      </c>
      <c r="C15" s="92"/>
      <c r="D15" s="92"/>
      <c r="E15" s="92"/>
      <c r="F15" s="92"/>
      <c r="G15" s="92"/>
      <c r="H15" s="92"/>
      <c r="I15" s="12" t="s">
        <v>12</v>
      </c>
      <c r="J15" s="13" t="s">
        <v>13</v>
      </c>
    </row>
    <row r="16" spans="1:10" s="10" customFormat="1" ht="15.75" x14ac:dyDescent="0.2">
      <c r="A16" s="11" t="s">
        <v>14</v>
      </c>
      <c r="B16" s="92" t="s">
        <v>15</v>
      </c>
      <c r="C16" s="92"/>
      <c r="D16" s="92"/>
      <c r="E16" s="92"/>
      <c r="F16" s="92"/>
      <c r="G16" s="14"/>
      <c r="H16" s="14"/>
      <c r="I16" s="12" t="s">
        <v>16</v>
      </c>
      <c r="J16" s="15"/>
    </row>
    <row r="17" spans="1:10" s="10" customFormat="1" ht="15.75" x14ac:dyDescent="0.2">
      <c r="A17" s="11" t="s">
        <v>17</v>
      </c>
      <c r="B17" s="92" t="s">
        <v>18</v>
      </c>
      <c r="C17" s="92"/>
      <c r="D17" s="92"/>
      <c r="E17" s="92"/>
      <c r="F17" s="92"/>
      <c r="G17" s="93"/>
      <c r="H17" s="14"/>
      <c r="I17" s="12" t="s">
        <v>19</v>
      </c>
      <c r="J17" s="15"/>
    </row>
    <row r="18" spans="1:10" s="10" customFormat="1" ht="15.75" x14ac:dyDescent="0.2">
      <c r="A18" s="11" t="s">
        <v>20</v>
      </c>
      <c r="B18" s="92" t="s">
        <v>21</v>
      </c>
      <c r="C18" s="92"/>
      <c r="D18" s="92"/>
      <c r="E18" s="92"/>
      <c r="F18" s="92"/>
      <c r="G18" s="94"/>
      <c r="H18" s="95"/>
      <c r="I18" s="12" t="s">
        <v>22</v>
      </c>
      <c r="J18" s="15"/>
    </row>
    <row r="19" spans="1:10" s="10" customFormat="1" ht="15.75" x14ac:dyDescent="0.2">
      <c r="A19" s="11" t="s">
        <v>23</v>
      </c>
      <c r="B19" s="92" t="s">
        <v>24</v>
      </c>
      <c r="C19" s="92"/>
      <c r="D19" s="92"/>
      <c r="E19" s="92"/>
      <c r="F19" s="92"/>
      <c r="G19" s="92"/>
      <c r="H19" s="92"/>
      <c r="I19" s="12" t="s">
        <v>25</v>
      </c>
      <c r="J19" s="15"/>
    </row>
    <row r="20" spans="1:10" s="10" customFormat="1" ht="15.75" x14ac:dyDescent="0.2">
      <c r="A20" s="11" t="s">
        <v>26</v>
      </c>
      <c r="B20" s="92" t="s">
        <v>27</v>
      </c>
      <c r="C20" s="92"/>
      <c r="D20" s="92"/>
      <c r="E20" s="92"/>
      <c r="F20" s="92"/>
      <c r="G20" s="16"/>
      <c r="H20" s="17"/>
      <c r="I20" s="12" t="s">
        <v>28</v>
      </c>
      <c r="J20" s="18" t="s">
        <v>29</v>
      </c>
    </row>
    <row r="21" spans="1:10" s="10" customFormat="1" ht="31.5" x14ac:dyDescent="0.2">
      <c r="A21" s="11" t="s">
        <v>30</v>
      </c>
      <c r="B21" s="92" t="s">
        <v>31</v>
      </c>
      <c r="C21" s="92"/>
      <c r="D21" s="92"/>
      <c r="E21" s="92"/>
      <c r="F21" s="92"/>
      <c r="G21" s="19"/>
      <c r="H21" s="20"/>
      <c r="I21" s="21" t="s">
        <v>32</v>
      </c>
      <c r="J21" s="22" t="s">
        <v>4</v>
      </c>
    </row>
    <row r="22" spans="1:10" s="10" customFormat="1" ht="31.5" x14ac:dyDescent="0.2">
      <c r="A22" s="11" t="s">
        <v>33</v>
      </c>
      <c r="B22" s="92" t="s">
        <v>34</v>
      </c>
      <c r="C22" s="92"/>
      <c r="D22" s="92"/>
      <c r="E22" s="92"/>
      <c r="F22" s="92"/>
      <c r="G22" s="19"/>
      <c r="H22" s="20"/>
      <c r="I22" s="21" t="s">
        <v>35</v>
      </c>
      <c r="J22" s="23"/>
    </row>
    <row r="23" spans="1:10" s="10" customFormat="1" ht="15.75" x14ac:dyDescent="0.2">
      <c r="A23" s="11" t="s">
        <v>36</v>
      </c>
      <c r="B23" s="92">
        <v>424</v>
      </c>
      <c r="C23" s="92"/>
      <c r="D23" s="92"/>
      <c r="E23" s="92"/>
      <c r="F23" s="92"/>
      <c r="G23" s="16"/>
      <c r="H23" s="16"/>
      <c r="I23" s="16"/>
      <c r="J23" s="24"/>
    </row>
    <row r="24" spans="1:10" s="10" customFormat="1" ht="15.75" x14ac:dyDescent="0.2">
      <c r="A24" s="11" t="s">
        <v>37</v>
      </c>
      <c r="B24" s="92" t="s">
        <v>38</v>
      </c>
      <c r="C24" s="92"/>
      <c r="D24" s="92"/>
      <c r="E24" s="92"/>
      <c r="F24" s="92"/>
      <c r="G24" s="92"/>
      <c r="H24" s="14"/>
      <c r="I24" s="14"/>
      <c r="J24" s="25"/>
    </row>
    <row r="25" spans="1:10" s="10" customFormat="1" ht="15.75" x14ac:dyDescent="0.2">
      <c r="A25" s="11" t="s">
        <v>39</v>
      </c>
      <c r="B25" s="92" t="s">
        <v>40</v>
      </c>
      <c r="C25" s="92"/>
      <c r="D25" s="92"/>
      <c r="E25" s="92"/>
      <c r="F25" s="92"/>
      <c r="G25" s="26"/>
      <c r="H25" s="16"/>
      <c r="I25" s="16"/>
      <c r="J25" s="24"/>
    </row>
    <row r="26" spans="1:10" s="10" customFormat="1" ht="15.75" x14ac:dyDescent="0.2">
      <c r="A26" s="11" t="s">
        <v>41</v>
      </c>
      <c r="B26" s="92" t="s">
        <v>153</v>
      </c>
      <c r="C26" s="92"/>
      <c r="D26" s="92"/>
      <c r="E26" s="92"/>
      <c r="F26" s="92"/>
      <c r="G26" s="90"/>
      <c r="H26" s="14"/>
      <c r="I26" s="14"/>
      <c r="J26" s="25"/>
    </row>
    <row r="28" spans="1:10" x14ac:dyDescent="0.2">
      <c r="A28" s="99" t="s">
        <v>42</v>
      </c>
      <c r="B28" s="99"/>
      <c r="C28" s="99"/>
      <c r="D28" s="99"/>
      <c r="E28" s="99"/>
      <c r="F28" s="99"/>
      <c r="G28" s="99"/>
      <c r="H28" s="99"/>
      <c r="I28" s="99"/>
      <c r="J28" s="99"/>
    </row>
    <row r="29" spans="1:10" x14ac:dyDescent="0.2">
      <c r="A29" s="27"/>
      <c r="B29" s="5"/>
      <c r="C29" s="27"/>
      <c r="D29" s="27"/>
      <c r="E29" s="27"/>
      <c r="F29" s="27"/>
      <c r="G29" s="27"/>
      <c r="H29" s="27"/>
      <c r="I29" s="27"/>
      <c r="J29" s="27" t="s">
        <v>43</v>
      </c>
    </row>
    <row r="30" spans="1:10" x14ac:dyDescent="0.2">
      <c r="A30" s="100" t="s">
        <v>44</v>
      </c>
      <c r="B30" s="101" t="s">
        <v>45</v>
      </c>
      <c r="C30" s="101" t="s">
        <v>162</v>
      </c>
      <c r="D30" s="101" t="s">
        <v>163</v>
      </c>
      <c r="E30" s="102" t="s">
        <v>164</v>
      </c>
      <c r="F30" s="101" t="s">
        <v>165</v>
      </c>
      <c r="G30" s="101" t="s">
        <v>46</v>
      </c>
      <c r="H30" s="101"/>
      <c r="I30" s="101"/>
      <c r="J30" s="101"/>
    </row>
    <row r="31" spans="1:10" ht="75.599999999999994" customHeight="1" x14ac:dyDescent="0.2">
      <c r="A31" s="100"/>
      <c r="B31" s="101"/>
      <c r="C31" s="101"/>
      <c r="D31" s="101"/>
      <c r="E31" s="103"/>
      <c r="F31" s="101"/>
      <c r="G31" s="28" t="s">
        <v>47</v>
      </c>
      <c r="H31" s="28" t="s">
        <v>48</v>
      </c>
      <c r="I31" s="28" t="s">
        <v>49</v>
      </c>
      <c r="J31" s="28" t="s">
        <v>50</v>
      </c>
    </row>
    <row r="32" spans="1:10" x14ac:dyDescent="0.2">
      <c r="A32" s="9">
        <v>1</v>
      </c>
      <c r="B32" s="29">
        <v>2</v>
      </c>
      <c r="C32" s="29">
        <v>3</v>
      </c>
      <c r="D32" s="29">
        <v>4</v>
      </c>
      <c r="E32" s="29"/>
      <c r="F32" s="29">
        <v>5</v>
      </c>
      <c r="G32" s="29">
        <v>6</v>
      </c>
      <c r="H32" s="29">
        <v>7</v>
      </c>
      <c r="I32" s="29">
        <v>8</v>
      </c>
      <c r="J32" s="29">
        <v>9</v>
      </c>
    </row>
    <row r="33" spans="1:10" x14ac:dyDescent="0.2">
      <c r="A33" s="97" t="s">
        <v>51</v>
      </c>
      <c r="B33" s="97"/>
      <c r="C33" s="97"/>
      <c r="D33" s="97"/>
      <c r="E33" s="97"/>
      <c r="F33" s="97"/>
      <c r="G33" s="97"/>
      <c r="H33" s="97"/>
      <c r="I33" s="97"/>
      <c r="J33" s="98"/>
    </row>
    <row r="34" spans="1:10" s="30" customFormat="1" x14ac:dyDescent="0.2">
      <c r="A34" s="104" t="s">
        <v>52</v>
      </c>
      <c r="B34" s="104"/>
      <c r="C34" s="104"/>
      <c r="D34" s="104"/>
      <c r="E34" s="104"/>
      <c r="F34" s="104"/>
      <c r="G34" s="104"/>
      <c r="H34" s="104"/>
      <c r="I34" s="104"/>
      <c r="J34" s="104"/>
    </row>
    <row r="35" spans="1:10" s="30" customFormat="1" ht="37.5" x14ac:dyDescent="0.2">
      <c r="A35" s="31" t="s">
        <v>53</v>
      </c>
      <c r="B35" s="32">
        <v>1010</v>
      </c>
      <c r="C35" s="33">
        <v>67485.8</v>
      </c>
      <c r="D35" s="33">
        <v>80024.7</v>
      </c>
      <c r="E35" s="34">
        <f>E36+E37</f>
        <v>71517.299999999988</v>
      </c>
      <c r="F35" s="34">
        <f>G35+H35+I35+J35</f>
        <v>91112</v>
      </c>
      <c r="G35" s="34">
        <f>G36+G37</f>
        <v>22778</v>
      </c>
      <c r="H35" s="34">
        <f>H36+H37</f>
        <v>22778</v>
      </c>
      <c r="I35" s="34">
        <f>I36+I37</f>
        <v>22778</v>
      </c>
      <c r="J35" s="34">
        <f>J36+J37</f>
        <v>22778</v>
      </c>
    </row>
    <row r="36" spans="1:10" s="30" customFormat="1" ht="19.5" thickBot="1" x14ac:dyDescent="0.25">
      <c r="A36" s="35" t="s">
        <v>54</v>
      </c>
      <c r="B36" s="32"/>
      <c r="C36" s="33"/>
      <c r="D36" s="33">
        <v>77740.800000000003</v>
      </c>
      <c r="E36" s="33">
        <v>68901.399999999994</v>
      </c>
      <c r="F36" s="34">
        <f t="shared" ref="F36:F60" si="0">G36+H36+I36+J36</f>
        <v>87112</v>
      </c>
      <c r="G36" s="34">
        <v>21778</v>
      </c>
      <c r="H36" s="34">
        <v>21778</v>
      </c>
      <c r="I36" s="34">
        <v>21778</v>
      </c>
      <c r="J36" s="34">
        <v>21778</v>
      </c>
    </row>
    <row r="37" spans="1:10" s="30" customFormat="1" ht="30.75" thickBot="1" x14ac:dyDescent="0.25">
      <c r="A37" s="35" t="s">
        <v>55</v>
      </c>
      <c r="B37" s="32"/>
      <c r="C37" s="33"/>
      <c r="D37" s="33">
        <v>2283.9</v>
      </c>
      <c r="E37" s="33">
        <v>2615.9</v>
      </c>
      <c r="F37" s="33">
        <f t="shared" si="0"/>
        <v>4000</v>
      </c>
      <c r="G37" s="33">
        <v>1000</v>
      </c>
      <c r="H37" s="33">
        <v>1000</v>
      </c>
      <c r="I37" s="33">
        <v>1000</v>
      </c>
      <c r="J37" s="33">
        <v>1000</v>
      </c>
    </row>
    <row r="38" spans="1:10" s="30" customFormat="1" x14ac:dyDescent="0.2">
      <c r="A38" s="74" t="s">
        <v>166</v>
      </c>
      <c r="B38" s="32"/>
      <c r="C38" s="34">
        <f t="shared" ref="C38:J38" si="1">C39+C45</f>
        <v>19045.5</v>
      </c>
      <c r="D38" s="34">
        <f t="shared" si="1"/>
        <v>12506.5</v>
      </c>
      <c r="E38" s="34">
        <f t="shared" si="1"/>
        <v>15527.5</v>
      </c>
      <c r="F38" s="34">
        <f t="shared" si="1"/>
        <v>21855.899999999998</v>
      </c>
      <c r="G38" s="34">
        <f t="shared" si="1"/>
        <v>5770.7</v>
      </c>
      <c r="H38" s="34">
        <f t="shared" si="1"/>
        <v>2015.7</v>
      </c>
      <c r="I38" s="34">
        <f t="shared" si="1"/>
        <v>2048.9</v>
      </c>
      <c r="J38" s="34">
        <f t="shared" si="1"/>
        <v>12020.6</v>
      </c>
    </row>
    <row r="39" spans="1:10" s="30" customFormat="1" ht="56.25" x14ac:dyDescent="0.2">
      <c r="A39" s="31" t="s">
        <v>156</v>
      </c>
      <c r="B39" s="32">
        <v>1020</v>
      </c>
      <c r="C39" s="33">
        <v>19045.5</v>
      </c>
      <c r="D39" s="34">
        <v>12506.5</v>
      </c>
      <c r="E39" s="34">
        <v>15527.5</v>
      </c>
      <c r="F39" s="34">
        <f>G39+H39+I39+J39</f>
        <v>19920.199999999997</v>
      </c>
      <c r="G39" s="34">
        <f>G40+G42+G43+G44+G41</f>
        <v>5366.7</v>
      </c>
      <c r="H39" s="34">
        <f>H40+H42+H43+H44+H41</f>
        <v>2015.7</v>
      </c>
      <c r="I39" s="34">
        <f>I40+I42+I43+I44+I41</f>
        <v>2048.9</v>
      </c>
      <c r="J39" s="34">
        <f>J40+J42+J43+J44+J41</f>
        <v>10488.9</v>
      </c>
    </row>
    <row r="40" spans="1:10" s="30" customFormat="1" ht="19.5" thickBot="1" x14ac:dyDescent="0.25">
      <c r="A40" s="36" t="s">
        <v>159</v>
      </c>
      <c r="B40" s="32"/>
      <c r="C40" s="33"/>
      <c r="D40" s="33"/>
      <c r="E40" s="33"/>
      <c r="F40" s="33">
        <f t="shared" ref="F40:F44" si="2">G40+H40+I40+J40</f>
        <v>12599.999999999998</v>
      </c>
      <c r="G40" s="41">
        <f t="shared" ref="G40" si="3">G69</f>
        <v>5366.7</v>
      </c>
      <c r="H40" s="41">
        <f>H69</f>
        <v>2015.7</v>
      </c>
      <c r="I40" s="41">
        <f>I69</f>
        <v>1325.8</v>
      </c>
      <c r="J40" s="41">
        <f>J69</f>
        <v>3891.7999999999993</v>
      </c>
    </row>
    <row r="41" spans="1:10" s="30" customFormat="1" x14ac:dyDescent="0.2">
      <c r="A41" s="79" t="s">
        <v>167</v>
      </c>
      <c r="B41" s="32"/>
      <c r="C41" s="33"/>
      <c r="D41" s="33"/>
      <c r="E41" s="33"/>
      <c r="F41" s="33">
        <f t="shared" si="2"/>
        <v>5000</v>
      </c>
      <c r="G41" s="41"/>
      <c r="H41" s="41"/>
      <c r="I41" s="41"/>
      <c r="J41" s="41">
        <v>5000</v>
      </c>
    </row>
    <row r="42" spans="1:10" s="30" customFormat="1" ht="19.5" thickBot="1" x14ac:dyDescent="0.25">
      <c r="A42" s="36" t="s">
        <v>158</v>
      </c>
      <c r="B42" s="32"/>
      <c r="C42" s="33"/>
      <c r="D42" s="33"/>
      <c r="E42" s="33"/>
      <c r="F42" s="33">
        <f t="shared" si="2"/>
        <v>1265.5999999999999</v>
      </c>
      <c r="G42" s="33"/>
      <c r="H42" s="33"/>
      <c r="I42" s="41">
        <v>702.5</v>
      </c>
      <c r="J42" s="33">
        <v>563.1</v>
      </c>
    </row>
    <row r="43" spans="1:10" s="30" customFormat="1" x14ac:dyDescent="0.2">
      <c r="A43" s="23" t="s">
        <v>155</v>
      </c>
      <c r="B43" s="32"/>
      <c r="C43" s="33"/>
      <c r="D43" s="33"/>
      <c r="E43" s="33"/>
      <c r="F43" s="33">
        <f t="shared" si="2"/>
        <v>154.6</v>
      </c>
      <c r="G43" s="33"/>
      <c r="H43" s="33"/>
      <c r="I43" s="33">
        <v>20.6</v>
      </c>
      <c r="J43" s="33">
        <v>134</v>
      </c>
    </row>
    <row r="44" spans="1:10" s="30" customFormat="1" x14ac:dyDescent="0.2">
      <c r="A44" s="77" t="s">
        <v>57</v>
      </c>
      <c r="B44" s="32"/>
      <c r="C44" s="33"/>
      <c r="D44" s="33"/>
      <c r="E44" s="33"/>
      <c r="F44" s="33">
        <f t="shared" si="2"/>
        <v>900</v>
      </c>
      <c r="G44" s="33"/>
      <c r="H44" s="33"/>
      <c r="I44" s="41"/>
      <c r="J44" s="33">
        <v>900</v>
      </c>
    </row>
    <row r="45" spans="1:10" s="30" customFormat="1" ht="37.5" x14ac:dyDescent="0.2">
      <c r="A45" s="76" t="s">
        <v>161</v>
      </c>
      <c r="B45" s="32">
        <v>1021</v>
      </c>
      <c r="C45" s="33"/>
      <c r="D45" s="34"/>
      <c r="E45" s="34"/>
      <c r="F45" s="34">
        <f>G45+H45+I45+J45</f>
        <v>1935.7</v>
      </c>
      <c r="G45" s="34">
        <f>G46+G47+G48</f>
        <v>404</v>
      </c>
      <c r="H45" s="34"/>
      <c r="I45" s="34"/>
      <c r="J45" s="34">
        <v>1531.7</v>
      </c>
    </row>
    <row r="46" spans="1:10" s="30" customFormat="1" x14ac:dyDescent="0.2">
      <c r="A46" s="78" t="s">
        <v>157</v>
      </c>
      <c r="B46" s="32"/>
      <c r="C46" s="33"/>
      <c r="D46" s="33"/>
      <c r="E46" s="33"/>
      <c r="F46" s="33">
        <v>324</v>
      </c>
      <c r="G46" s="33">
        <v>324</v>
      </c>
      <c r="H46" s="33"/>
      <c r="I46" s="33"/>
      <c r="J46" s="33"/>
    </row>
    <row r="47" spans="1:10" s="30" customFormat="1" ht="19.5" thickBot="1" x14ac:dyDescent="0.25">
      <c r="A47" s="36" t="s">
        <v>160</v>
      </c>
      <c r="B47" s="32"/>
      <c r="C47" s="33"/>
      <c r="D47" s="33"/>
      <c r="E47" s="33"/>
      <c r="F47" s="33">
        <f>G47+H47+J47+I47</f>
        <v>1531.7</v>
      </c>
      <c r="G47" s="33"/>
      <c r="H47" s="33"/>
      <c r="J47" s="41">
        <v>1531.7</v>
      </c>
    </row>
    <row r="48" spans="1:10" s="30" customFormat="1" x14ac:dyDescent="0.2">
      <c r="A48" s="77" t="s">
        <v>57</v>
      </c>
      <c r="B48" s="32"/>
      <c r="C48" s="33"/>
      <c r="D48" s="33"/>
      <c r="E48" s="33"/>
      <c r="F48" s="33">
        <f t="shared" si="0"/>
        <v>80</v>
      </c>
      <c r="G48" s="33">
        <v>80</v>
      </c>
      <c r="H48" s="33"/>
      <c r="I48" s="33"/>
      <c r="J48" s="33"/>
    </row>
    <row r="49" spans="1:13" s="30" customFormat="1" x14ac:dyDescent="0.2">
      <c r="A49" s="77" t="s">
        <v>58</v>
      </c>
      <c r="B49" s="32">
        <v>1030</v>
      </c>
      <c r="C49" s="33">
        <v>1318.7</v>
      </c>
      <c r="D49" s="33"/>
      <c r="E49" s="33"/>
      <c r="F49" s="34">
        <f t="shared" si="0"/>
        <v>0</v>
      </c>
      <c r="G49" s="34"/>
      <c r="H49" s="34"/>
      <c r="I49" s="34"/>
      <c r="J49" s="33"/>
    </row>
    <row r="50" spans="1:13" s="30" customFormat="1" ht="30.75" thickBot="1" x14ac:dyDescent="0.25">
      <c r="A50" s="36" t="s">
        <v>59</v>
      </c>
      <c r="B50" s="32"/>
      <c r="C50" s="33"/>
      <c r="D50" s="33">
        <v>255.6</v>
      </c>
      <c r="E50" s="33"/>
      <c r="F50" s="34">
        <f t="shared" si="0"/>
        <v>0</v>
      </c>
      <c r="G50" s="34"/>
      <c r="H50" s="34"/>
      <c r="I50" s="34"/>
      <c r="J50" s="34"/>
    </row>
    <row r="51" spans="1:13" s="30" customFormat="1" ht="60.75" thickBot="1" x14ac:dyDescent="0.25">
      <c r="A51" s="36" t="s">
        <v>60</v>
      </c>
      <c r="B51" s="32"/>
      <c r="C51" s="33"/>
      <c r="D51" s="33"/>
      <c r="E51" s="33"/>
      <c r="F51" s="34">
        <f t="shared" si="0"/>
        <v>0</v>
      </c>
      <c r="G51" s="34"/>
      <c r="H51" s="34"/>
      <c r="I51" s="34"/>
      <c r="J51" s="34"/>
    </row>
    <row r="52" spans="1:13" s="30" customFormat="1" x14ac:dyDescent="0.2">
      <c r="A52" s="37" t="s">
        <v>61</v>
      </c>
      <c r="B52" s="38">
        <v>1031</v>
      </c>
      <c r="C52" s="33">
        <v>49.3</v>
      </c>
      <c r="D52" s="33"/>
      <c r="E52" s="33"/>
      <c r="F52" s="34">
        <f t="shared" si="0"/>
        <v>0</v>
      </c>
      <c r="G52" s="33"/>
      <c r="H52" s="33"/>
      <c r="I52" s="33"/>
      <c r="J52" s="33"/>
    </row>
    <row r="53" spans="1:13" s="30" customFormat="1" ht="37.5" x14ac:dyDescent="0.2">
      <c r="A53" s="37" t="s">
        <v>62</v>
      </c>
      <c r="B53" s="38">
        <v>1032</v>
      </c>
      <c r="C53" s="33">
        <v>1269.4000000000001</v>
      </c>
      <c r="D53" s="33"/>
      <c r="E53" s="33"/>
      <c r="F53" s="34">
        <f t="shared" si="0"/>
        <v>0</v>
      </c>
      <c r="G53" s="33"/>
      <c r="H53" s="33"/>
      <c r="I53" s="33"/>
      <c r="J53" s="33"/>
    </row>
    <row r="54" spans="1:13" s="30" customFormat="1" x14ac:dyDescent="0.2">
      <c r="A54" s="31" t="s">
        <v>63</v>
      </c>
      <c r="B54" s="32">
        <v>1040</v>
      </c>
      <c r="C54" s="33"/>
      <c r="D54" s="33">
        <v>168</v>
      </c>
      <c r="E54" s="33">
        <f>E55+E56+E57+E58</f>
        <v>1900.5</v>
      </c>
      <c r="F54" s="34">
        <f t="shared" si="0"/>
        <v>728</v>
      </c>
      <c r="G54" s="34">
        <f>G55+G56+G57+G58</f>
        <v>182</v>
      </c>
      <c r="H54" s="34">
        <f t="shared" ref="H54:J54" si="4">H55+H56+H57+H58</f>
        <v>182</v>
      </c>
      <c r="I54" s="34">
        <f t="shared" si="4"/>
        <v>182</v>
      </c>
      <c r="J54" s="34">
        <f t="shared" si="4"/>
        <v>182</v>
      </c>
    </row>
    <row r="55" spans="1:13" s="30" customFormat="1" ht="19.5" thickBot="1" x14ac:dyDescent="0.25">
      <c r="A55" s="35" t="s">
        <v>64</v>
      </c>
      <c r="B55" s="39">
        <v>1041</v>
      </c>
      <c r="C55" s="33"/>
      <c r="D55" s="33">
        <v>8</v>
      </c>
      <c r="E55" s="33">
        <v>43.4</v>
      </c>
      <c r="F55" s="34">
        <f t="shared" si="0"/>
        <v>48</v>
      </c>
      <c r="G55" s="33">
        <v>12</v>
      </c>
      <c r="H55" s="33">
        <v>12</v>
      </c>
      <c r="I55" s="33">
        <v>12</v>
      </c>
      <c r="J55" s="33">
        <v>12</v>
      </c>
    </row>
    <row r="56" spans="1:13" s="30" customFormat="1" ht="19.5" thickBot="1" x14ac:dyDescent="0.25">
      <c r="A56" s="35" t="s">
        <v>65</v>
      </c>
      <c r="B56" s="39">
        <v>1042</v>
      </c>
      <c r="C56" s="33"/>
      <c r="D56" s="33"/>
      <c r="E56" s="33">
        <v>11.3</v>
      </c>
      <c r="F56" s="34">
        <f t="shared" si="0"/>
        <v>0</v>
      </c>
      <c r="G56" s="33"/>
      <c r="H56" s="33"/>
      <c r="I56" s="33"/>
      <c r="J56" s="33"/>
    </row>
    <row r="57" spans="1:13" s="30" customFormat="1" ht="19.5" thickBot="1" x14ac:dyDescent="0.25">
      <c r="A57" s="35" t="s">
        <v>66</v>
      </c>
      <c r="B57" s="39">
        <v>1043</v>
      </c>
      <c r="C57" s="33"/>
      <c r="D57" s="33">
        <v>60</v>
      </c>
      <c r="E57" s="33">
        <v>1404.5</v>
      </c>
      <c r="F57" s="34">
        <f t="shared" si="0"/>
        <v>80</v>
      </c>
      <c r="G57" s="33">
        <v>20</v>
      </c>
      <c r="H57" s="33">
        <v>20</v>
      </c>
      <c r="I57" s="33">
        <v>20</v>
      </c>
      <c r="J57" s="33">
        <v>20</v>
      </c>
    </row>
    <row r="58" spans="1:13" s="30" customFormat="1" ht="19.5" thickBot="1" x14ac:dyDescent="0.25">
      <c r="A58" s="35" t="s">
        <v>67</v>
      </c>
      <c r="B58" s="39">
        <v>1044</v>
      </c>
      <c r="C58" s="33"/>
      <c r="D58" s="33">
        <v>100</v>
      </c>
      <c r="E58" s="33">
        <v>441.3</v>
      </c>
      <c r="F58" s="34">
        <f t="shared" si="0"/>
        <v>600</v>
      </c>
      <c r="G58" s="33">
        <v>150</v>
      </c>
      <c r="H58" s="33">
        <v>150</v>
      </c>
      <c r="I58" s="33">
        <v>150</v>
      </c>
      <c r="J58" s="33">
        <v>150</v>
      </c>
    </row>
    <row r="59" spans="1:13" s="30" customFormat="1" ht="30.75" thickBot="1" x14ac:dyDescent="0.25">
      <c r="A59" s="36" t="s">
        <v>68</v>
      </c>
      <c r="B59" s="39">
        <v>1045</v>
      </c>
      <c r="C59" s="33"/>
      <c r="D59" s="33">
        <v>8969</v>
      </c>
      <c r="E59" s="33">
        <v>9717.4</v>
      </c>
      <c r="F59" s="34">
        <f t="shared" si="0"/>
        <v>0</v>
      </c>
      <c r="G59" s="33"/>
      <c r="H59" s="33"/>
      <c r="I59" s="34"/>
      <c r="J59" s="33"/>
      <c r="K59" s="40">
        <f>F59-8969</f>
        <v>-8969</v>
      </c>
    </row>
    <row r="60" spans="1:13" s="30" customFormat="1" x14ac:dyDescent="0.2">
      <c r="A60" s="37" t="s">
        <v>69</v>
      </c>
      <c r="B60" s="39">
        <v>1047</v>
      </c>
      <c r="C60" s="33">
        <v>14238.9</v>
      </c>
      <c r="D60" s="33"/>
      <c r="E60" s="33"/>
      <c r="F60" s="34">
        <f t="shared" si="0"/>
        <v>0</v>
      </c>
      <c r="G60" s="33"/>
      <c r="H60" s="33"/>
      <c r="I60" s="33"/>
      <c r="J60" s="33"/>
      <c r="K60" s="30">
        <f>35204-764.3</f>
        <v>34439.699999999997</v>
      </c>
    </row>
    <row r="61" spans="1:13" x14ac:dyDescent="0.2">
      <c r="A61" s="96" t="s">
        <v>70</v>
      </c>
      <c r="B61" s="97"/>
      <c r="C61" s="97"/>
      <c r="D61" s="97"/>
      <c r="E61" s="97"/>
      <c r="F61" s="97"/>
      <c r="G61" s="97"/>
      <c r="H61" s="97"/>
      <c r="I61" s="97"/>
      <c r="J61" s="98"/>
    </row>
    <row r="62" spans="1:13" x14ac:dyDescent="0.2">
      <c r="A62" s="31" t="s">
        <v>71</v>
      </c>
      <c r="B62" s="9">
        <v>1050</v>
      </c>
      <c r="C62" s="33">
        <v>45236.2</v>
      </c>
      <c r="D62" s="33">
        <v>59567.6</v>
      </c>
      <c r="E62" s="33">
        <v>50791.3</v>
      </c>
      <c r="F62" s="41">
        <f>SUM(G62:J62)</f>
        <v>78100.099999999991</v>
      </c>
      <c r="G62" s="33">
        <v>19571.599999999999</v>
      </c>
      <c r="H62" s="33">
        <v>19556.599999999999</v>
      </c>
      <c r="I62" s="33">
        <v>19556.7</v>
      </c>
      <c r="J62" s="33">
        <v>19415.2</v>
      </c>
      <c r="K62" s="42">
        <f>J62/3</f>
        <v>6471.7333333333336</v>
      </c>
      <c r="L62" s="43"/>
      <c r="M62" s="43"/>
    </row>
    <row r="63" spans="1:13" x14ac:dyDescent="0.2">
      <c r="A63" s="31" t="s">
        <v>72</v>
      </c>
      <c r="B63" s="9">
        <v>1060</v>
      </c>
      <c r="C63" s="33">
        <v>9812</v>
      </c>
      <c r="D63" s="33">
        <v>12364</v>
      </c>
      <c r="E63" s="33">
        <v>10591.5</v>
      </c>
      <c r="F63" s="41">
        <f t="shared" ref="F63" si="5">SUM(G63:J63)</f>
        <v>17182</v>
      </c>
      <c r="G63" s="33">
        <v>4305.7</v>
      </c>
      <c r="H63" s="33">
        <v>4302.3999999999996</v>
      </c>
      <c r="I63" s="33">
        <v>4302.5</v>
      </c>
      <c r="J63" s="33">
        <v>4271.3999999999996</v>
      </c>
      <c r="K63" s="42">
        <f t="shared" ref="K63:K79" si="6">J63/3</f>
        <v>1423.8</v>
      </c>
      <c r="L63" s="43"/>
      <c r="M63" s="43"/>
    </row>
    <row r="64" spans="1:13" x14ac:dyDescent="0.2">
      <c r="A64" s="31" t="s">
        <v>73</v>
      </c>
      <c r="B64" s="9">
        <v>1070</v>
      </c>
      <c r="C64" s="33">
        <v>1503.4</v>
      </c>
      <c r="D64" s="33">
        <v>1529.4</v>
      </c>
      <c r="E64" s="33">
        <v>3382.9</v>
      </c>
      <c r="F64" s="41">
        <f>SUM(G64:J64)</f>
        <v>2300</v>
      </c>
      <c r="G64" s="33">
        <v>450</v>
      </c>
      <c r="H64" s="33">
        <v>450</v>
      </c>
      <c r="I64" s="33">
        <v>450</v>
      </c>
      <c r="J64" s="33">
        <v>950</v>
      </c>
      <c r="K64" s="42">
        <f t="shared" si="6"/>
        <v>316.66666666666669</v>
      </c>
    </row>
    <row r="65" spans="1:13" x14ac:dyDescent="0.2">
      <c r="A65" s="31" t="s">
        <v>74</v>
      </c>
      <c r="B65" s="9">
        <v>1080</v>
      </c>
      <c r="C65" s="33">
        <v>9419.7000000000007</v>
      </c>
      <c r="D65" s="33">
        <v>7973.4</v>
      </c>
      <c r="E65" s="33">
        <v>9513.7999999999993</v>
      </c>
      <c r="F65" s="41">
        <f>SUM(G65:J65)</f>
        <v>8000</v>
      </c>
      <c r="G65" s="33">
        <v>2000</v>
      </c>
      <c r="H65" s="33">
        <v>2000</v>
      </c>
      <c r="I65" s="33">
        <v>2000</v>
      </c>
      <c r="J65" s="33">
        <v>2000</v>
      </c>
      <c r="K65" s="42">
        <f t="shared" si="6"/>
        <v>666.66666666666663</v>
      </c>
    </row>
    <row r="66" spans="1:13" x14ac:dyDescent="0.2">
      <c r="A66" s="31" t="s">
        <v>75</v>
      </c>
      <c r="B66" s="9">
        <v>1090</v>
      </c>
      <c r="C66" s="33">
        <v>317.8</v>
      </c>
      <c r="D66" s="33">
        <v>819.9</v>
      </c>
      <c r="E66" s="33">
        <v>789.4</v>
      </c>
      <c r="F66" s="41">
        <f t="shared" ref="F66:F78" si="7">SUM(G66:J66)</f>
        <v>1600</v>
      </c>
      <c r="G66" s="33">
        <v>400</v>
      </c>
      <c r="H66" s="33">
        <v>400</v>
      </c>
      <c r="I66" s="33">
        <v>400</v>
      </c>
      <c r="J66" s="33">
        <v>400</v>
      </c>
      <c r="K66" s="42">
        <f t="shared" si="6"/>
        <v>133.33333333333334</v>
      </c>
    </row>
    <row r="67" spans="1:13" x14ac:dyDescent="0.2">
      <c r="A67" s="31" t="s">
        <v>76</v>
      </c>
      <c r="B67" s="9">
        <v>1100</v>
      </c>
      <c r="C67" s="33">
        <v>1737.7</v>
      </c>
      <c r="D67" s="33">
        <v>983.3</v>
      </c>
      <c r="E67" s="41">
        <v>1691.6</v>
      </c>
      <c r="F67" s="41">
        <f>SUM(G67:J67)</f>
        <v>1989.6</v>
      </c>
      <c r="G67" s="33">
        <v>324</v>
      </c>
      <c r="H67" s="33">
        <v>300</v>
      </c>
      <c r="I67" s="41">
        <v>1002.5</v>
      </c>
      <c r="J67" s="33">
        <v>363.1</v>
      </c>
      <c r="K67" s="42">
        <f t="shared" si="6"/>
        <v>121.03333333333335</v>
      </c>
    </row>
    <row r="68" spans="1:13" x14ac:dyDescent="0.2">
      <c r="A68" s="31" t="s">
        <v>77</v>
      </c>
      <c r="B68" s="9">
        <v>1110</v>
      </c>
      <c r="C68" s="33">
        <v>105.3</v>
      </c>
      <c r="D68" s="33">
        <v>85.9</v>
      </c>
      <c r="E68" s="33">
        <v>42.1</v>
      </c>
      <c r="F68" s="41">
        <v>85.9</v>
      </c>
      <c r="G68" s="33">
        <v>30</v>
      </c>
      <c r="H68" s="33">
        <v>30</v>
      </c>
      <c r="I68" s="33">
        <v>30</v>
      </c>
      <c r="J68" s="33">
        <v>30</v>
      </c>
      <c r="K68" s="42">
        <f t="shared" si="6"/>
        <v>10</v>
      </c>
    </row>
    <row r="69" spans="1:13" ht="75" x14ac:dyDescent="0.2">
      <c r="A69" s="31" t="s">
        <v>78</v>
      </c>
      <c r="B69" s="9">
        <v>1120</v>
      </c>
      <c r="C69" s="34">
        <f>C70+C71+C72+C74</f>
        <v>4392.3000000000011</v>
      </c>
      <c r="D69" s="34">
        <f t="shared" ref="D69" si="8">D70+D71+D72+D73+D74</f>
        <v>8208.9</v>
      </c>
      <c r="E69" s="34">
        <f t="shared" ref="E69:H69" si="9">E70+E71+E72+E73+E74</f>
        <v>7222.7000000000007</v>
      </c>
      <c r="F69" s="34">
        <f>SUM(G69:J69)</f>
        <v>12599.999999999998</v>
      </c>
      <c r="G69" s="34">
        <f>G70+G71+G72+G73+G74</f>
        <v>5366.7</v>
      </c>
      <c r="H69" s="34">
        <f t="shared" si="9"/>
        <v>2015.7</v>
      </c>
      <c r="I69" s="34">
        <f>I70+I71+I72+I73+I74</f>
        <v>1325.8</v>
      </c>
      <c r="J69" s="34">
        <f>J70+J71+J72+J73+J74</f>
        <v>3891.7999999999993</v>
      </c>
      <c r="K69" s="42">
        <f t="shared" si="6"/>
        <v>1297.2666666666664</v>
      </c>
    </row>
    <row r="70" spans="1:13" x14ac:dyDescent="0.2">
      <c r="A70" s="37" t="s">
        <v>79</v>
      </c>
      <c r="B70" s="9">
        <v>1121</v>
      </c>
      <c r="C70" s="33">
        <v>3054.3</v>
      </c>
      <c r="D70" s="33">
        <v>6229.5</v>
      </c>
      <c r="E70" s="33">
        <v>4849.2</v>
      </c>
      <c r="F70" s="33">
        <f>SUM(G70:J70)</f>
        <v>8021.9</v>
      </c>
      <c r="G70" s="33">
        <v>4119</v>
      </c>
      <c r="H70" s="33">
        <v>822.9</v>
      </c>
      <c r="I70" s="33"/>
      <c r="J70" s="33">
        <v>3080</v>
      </c>
      <c r="K70" s="42">
        <f>J70/3</f>
        <v>1026.6666666666667</v>
      </c>
      <c r="L70" s="43"/>
      <c r="M70" s="44"/>
    </row>
    <row r="71" spans="1:13" x14ac:dyDescent="0.2">
      <c r="A71" s="37" t="s">
        <v>80</v>
      </c>
      <c r="B71" s="9">
        <v>1122</v>
      </c>
      <c r="C71" s="33">
        <v>186.4</v>
      </c>
      <c r="D71" s="33">
        <v>295.5</v>
      </c>
      <c r="E71" s="33">
        <v>288.5</v>
      </c>
      <c r="F71" s="33">
        <f t="shared" si="7"/>
        <v>562.5</v>
      </c>
      <c r="G71" s="33">
        <v>140.69999999999999</v>
      </c>
      <c r="H71" s="33">
        <v>140.6</v>
      </c>
      <c r="I71" s="33">
        <v>140.6</v>
      </c>
      <c r="J71" s="33">
        <v>140.6</v>
      </c>
      <c r="K71" s="42">
        <f t="shared" si="6"/>
        <v>46.866666666666667</v>
      </c>
    </row>
    <row r="72" spans="1:13" x14ac:dyDescent="0.2">
      <c r="A72" s="37" t="s">
        <v>81</v>
      </c>
      <c r="B72" s="9">
        <v>1123</v>
      </c>
      <c r="C72" s="33">
        <v>1066.5</v>
      </c>
      <c r="D72" s="33">
        <v>1601</v>
      </c>
      <c r="E72" s="33">
        <v>1963.3</v>
      </c>
      <c r="F72" s="33">
        <f t="shared" si="7"/>
        <v>3770.9000000000005</v>
      </c>
      <c r="G72" s="33">
        <v>1019.2</v>
      </c>
      <c r="H72" s="33">
        <v>1010.2</v>
      </c>
      <c r="I72" s="33">
        <v>1152.2</v>
      </c>
      <c r="J72" s="33">
        <v>589.29999999999995</v>
      </c>
      <c r="K72" s="42">
        <f t="shared" si="6"/>
        <v>196.43333333333331</v>
      </c>
      <c r="L72" s="43"/>
    </row>
    <row r="73" spans="1:13" x14ac:dyDescent="0.2">
      <c r="A73" s="37" t="s">
        <v>82</v>
      </c>
      <c r="B73" s="9">
        <v>1124</v>
      </c>
      <c r="C73" s="33"/>
      <c r="D73" s="33"/>
      <c r="E73" s="33">
        <v>18.600000000000001</v>
      </c>
      <c r="F73" s="33">
        <f t="shared" si="7"/>
        <v>138</v>
      </c>
      <c r="G73" s="33">
        <v>61.1</v>
      </c>
      <c r="H73" s="33">
        <v>15.4</v>
      </c>
      <c r="I73" s="33">
        <v>6.3</v>
      </c>
      <c r="J73" s="33">
        <v>55.2</v>
      </c>
      <c r="K73" s="42">
        <f>J73/3</f>
        <v>18.400000000000002</v>
      </c>
    </row>
    <row r="74" spans="1:13" x14ac:dyDescent="0.2">
      <c r="A74" s="37" t="s">
        <v>83</v>
      </c>
      <c r="B74" s="9">
        <v>1125</v>
      </c>
      <c r="C74" s="33">
        <v>85.1</v>
      </c>
      <c r="D74" s="33">
        <v>82.9</v>
      </c>
      <c r="E74" s="33">
        <v>103.1</v>
      </c>
      <c r="F74" s="33">
        <f t="shared" si="7"/>
        <v>106.7</v>
      </c>
      <c r="G74" s="33">
        <v>26.7</v>
      </c>
      <c r="H74" s="33">
        <v>26.6</v>
      </c>
      <c r="I74" s="33">
        <v>26.7</v>
      </c>
      <c r="J74" s="33">
        <v>26.7</v>
      </c>
      <c r="K74" s="42">
        <f t="shared" si="6"/>
        <v>8.9</v>
      </c>
    </row>
    <row r="75" spans="1:13" x14ac:dyDescent="0.2">
      <c r="A75" s="37" t="s">
        <v>84</v>
      </c>
      <c r="B75" s="9">
        <v>1126</v>
      </c>
      <c r="C75" s="33"/>
      <c r="D75" s="33"/>
      <c r="E75" s="33"/>
      <c r="F75" s="33">
        <f t="shared" si="7"/>
        <v>0</v>
      </c>
      <c r="G75" s="33"/>
      <c r="H75" s="33"/>
      <c r="I75" s="33"/>
      <c r="J75" s="33"/>
      <c r="K75" s="42">
        <f t="shared" si="6"/>
        <v>0</v>
      </c>
    </row>
    <row r="76" spans="1:13" ht="37.5" x14ac:dyDescent="0.2">
      <c r="A76" s="31" t="s">
        <v>85</v>
      </c>
      <c r="B76" s="9">
        <v>1130</v>
      </c>
      <c r="C76" s="33">
        <v>54.8</v>
      </c>
      <c r="D76" s="33">
        <v>151.19999999999999</v>
      </c>
      <c r="E76" s="33">
        <v>58.4</v>
      </c>
      <c r="F76" s="33">
        <f t="shared" si="7"/>
        <v>120</v>
      </c>
      <c r="G76" s="33">
        <v>30</v>
      </c>
      <c r="H76" s="33">
        <v>30</v>
      </c>
      <c r="I76" s="33">
        <v>30</v>
      </c>
      <c r="J76" s="33">
        <v>30</v>
      </c>
      <c r="K76" s="42">
        <f t="shared" si="6"/>
        <v>10</v>
      </c>
    </row>
    <row r="77" spans="1:13" x14ac:dyDescent="0.2">
      <c r="A77" s="31" t="s">
        <v>86</v>
      </c>
      <c r="B77" s="9">
        <v>1140</v>
      </c>
      <c r="C77" s="33">
        <v>66.099999999999994</v>
      </c>
      <c r="D77" s="33">
        <v>47.5</v>
      </c>
      <c r="E77" s="33">
        <v>39</v>
      </c>
      <c r="F77" s="41">
        <f t="shared" si="7"/>
        <v>60</v>
      </c>
      <c r="G77" s="33">
        <v>15</v>
      </c>
      <c r="H77" s="33">
        <v>15</v>
      </c>
      <c r="I77" s="33">
        <v>15</v>
      </c>
      <c r="J77" s="33">
        <v>15</v>
      </c>
      <c r="K77" s="42">
        <f t="shared" si="6"/>
        <v>5</v>
      </c>
    </row>
    <row r="78" spans="1:13" x14ac:dyDescent="0.2">
      <c r="A78" s="31" t="s">
        <v>87</v>
      </c>
      <c r="B78" s="9">
        <v>1150</v>
      </c>
      <c r="C78" s="33"/>
      <c r="D78" s="33">
        <v>99.9</v>
      </c>
      <c r="E78" s="33">
        <v>99.9</v>
      </c>
      <c r="F78" s="41">
        <f t="shared" si="7"/>
        <v>120</v>
      </c>
      <c r="G78" s="33">
        <v>30</v>
      </c>
      <c r="H78" s="33">
        <v>30</v>
      </c>
      <c r="I78" s="33">
        <v>30</v>
      </c>
      <c r="J78" s="33">
        <v>30</v>
      </c>
      <c r="K78" s="42">
        <f t="shared" si="6"/>
        <v>10</v>
      </c>
    </row>
    <row r="79" spans="1:13" x14ac:dyDescent="0.2">
      <c r="A79" s="31" t="s">
        <v>88</v>
      </c>
      <c r="B79" s="9">
        <v>1160</v>
      </c>
      <c r="C79" s="33">
        <v>19817</v>
      </c>
      <c r="D79" s="33">
        <v>10092.799999999999</v>
      </c>
      <c r="E79" s="33">
        <v>14440.1</v>
      </c>
      <c r="F79" s="41">
        <f>SUM(G79:J79)</f>
        <v>980</v>
      </c>
      <c r="G79" s="33">
        <v>80</v>
      </c>
      <c r="H79" s="33"/>
      <c r="I79" s="33"/>
      <c r="J79" s="33">
        <v>900</v>
      </c>
      <c r="K79" s="42">
        <f t="shared" si="6"/>
        <v>300</v>
      </c>
    </row>
    <row r="80" spans="1:13" x14ac:dyDescent="0.2">
      <c r="A80" s="31" t="s">
        <v>89</v>
      </c>
      <c r="B80" s="9">
        <v>1170</v>
      </c>
      <c r="C80" s="33"/>
      <c r="D80" s="33"/>
      <c r="E80" s="33"/>
      <c r="F80" s="34">
        <f t="shared" ref="F80:F81" si="10">SUM(G80:J80)</f>
        <v>154.6</v>
      </c>
      <c r="G80" s="33"/>
      <c r="H80" s="33"/>
      <c r="I80" s="34">
        <f>I81</f>
        <v>20.6</v>
      </c>
      <c r="J80" s="34">
        <f>J81</f>
        <v>134</v>
      </c>
    </row>
    <row r="81" spans="1:11" x14ac:dyDescent="0.2">
      <c r="A81" s="31" t="s">
        <v>110</v>
      </c>
      <c r="B81" s="9">
        <v>1171</v>
      </c>
      <c r="C81" s="33"/>
      <c r="D81" s="33"/>
      <c r="E81" s="33"/>
      <c r="F81" s="33">
        <f t="shared" si="10"/>
        <v>154.6</v>
      </c>
      <c r="G81" s="33"/>
      <c r="H81" s="33"/>
      <c r="I81" s="33">
        <v>20.6</v>
      </c>
      <c r="J81" s="33">
        <v>134</v>
      </c>
    </row>
    <row r="82" spans="1:11" x14ac:dyDescent="0.2">
      <c r="A82" s="31" t="s">
        <v>90</v>
      </c>
      <c r="B82" s="9">
        <v>1180</v>
      </c>
      <c r="C82" s="33"/>
      <c r="D82" s="33"/>
      <c r="E82" s="33"/>
      <c r="F82" s="34"/>
      <c r="G82" s="33"/>
      <c r="H82" s="33"/>
      <c r="I82" s="33"/>
      <c r="J82" s="33"/>
    </row>
    <row r="83" spans="1:11" x14ac:dyDescent="0.2">
      <c r="A83" s="45" t="s">
        <v>91</v>
      </c>
      <c r="B83" s="9">
        <v>1190</v>
      </c>
      <c r="C83" s="33">
        <f>C35+C39+C49+C60</f>
        <v>102088.9</v>
      </c>
      <c r="D83" s="33">
        <f>D35+D39+D50+D59+D54+D45</f>
        <v>101923.8</v>
      </c>
      <c r="E83" s="33">
        <f>E35+E39+E50+E59+E54+E52+E45</f>
        <v>98662.699999999983</v>
      </c>
      <c r="F83" s="33">
        <f>SUM(G83:J83)</f>
        <v>113695.9</v>
      </c>
      <c r="G83" s="33">
        <f>G35+G39+G50+G59+G54+G45</f>
        <v>28730.7</v>
      </c>
      <c r="H83" s="33">
        <f>H35+H39+H50+H59+H54+H45</f>
        <v>24975.7</v>
      </c>
      <c r="I83" s="33">
        <f>I35+I39+I50+I59+I54+I45</f>
        <v>25008.9</v>
      </c>
      <c r="J83" s="33">
        <f>J35+J39+J50+J59+J54+J45</f>
        <v>34980.6</v>
      </c>
    </row>
    <row r="84" spans="1:11" x14ac:dyDescent="0.2">
      <c r="A84" s="45" t="s">
        <v>92</v>
      </c>
      <c r="B84" s="9">
        <v>1200</v>
      </c>
      <c r="C84" s="33">
        <f>C77+C76+C69+C68+C67+C66+C65+C64+C63+C62+C79</f>
        <v>92462.3</v>
      </c>
      <c r="D84" s="33">
        <f>D77+D76+D69+D68+D67+D66+D65+D64+D63+D62+D79+D78</f>
        <v>101923.8</v>
      </c>
      <c r="E84" s="33">
        <f>E77+E76+E69+E68+E67+E66+E65+E64+E63+E62+E79+E78</f>
        <v>98662.700000000012</v>
      </c>
      <c r="F84" s="33">
        <f>SUM(G84:J84)</f>
        <v>123326.29999999999</v>
      </c>
      <c r="G84" s="33">
        <f>G77+G76+G69+G68+G67+G66+G65+G64+G63+G62+G79+G78</f>
        <v>32603</v>
      </c>
      <c r="H84" s="33">
        <f>H77+H76+H69+H68+H67+H66+H65+H64+H63+H62+H79+H78</f>
        <v>29129.699999999997</v>
      </c>
      <c r="I84" s="75">
        <f>I77+I76+I69+I68+I67+I66+I65+I64+I63+I62+I79+I78+I80</f>
        <v>29163.1</v>
      </c>
      <c r="J84" s="33">
        <f>J77+J76+J69+J68+J67+J66+J65+J64+J63+J62+J79+J78+J80</f>
        <v>32430.5</v>
      </c>
    </row>
    <row r="85" spans="1:11" x14ac:dyDescent="0.2">
      <c r="A85" s="45" t="s">
        <v>93</v>
      </c>
      <c r="B85" s="9">
        <v>1210</v>
      </c>
      <c r="C85" s="33">
        <f t="shared" ref="C85:J85" si="11">C83-C84</f>
        <v>9626.5999999999913</v>
      </c>
      <c r="D85" s="33">
        <f t="shared" si="11"/>
        <v>0</v>
      </c>
      <c r="E85" s="33">
        <f t="shared" si="11"/>
        <v>0</v>
      </c>
      <c r="F85" s="33">
        <f>F83-F84</f>
        <v>-9630.3999999999942</v>
      </c>
      <c r="G85" s="33">
        <f t="shared" si="11"/>
        <v>-3872.2999999999993</v>
      </c>
      <c r="H85" s="33">
        <f>H83-H84</f>
        <v>-4153.9999999999964</v>
      </c>
      <c r="I85" s="33">
        <f t="shared" si="11"/>
        <v>-4154.1999999999971</v>
      </c>
      <c r="J85" s="33">
        <f t="shared" si="11"/>
        <v>2550.0999999999985</v>
      </c>
    </row>
    <row r="86" spans="1:11" x14ac:dyDescent="0.2">
      <c r="A86" s="96" t="s">
        <v>94</v>
      </c>
      <c r="B86" s="97"/>
      <c r="C86" s="97"/>
      <c r="D86" s="97"/>
      <c r="E86" s="97"/>
      <c r="F86" s="97"/>
      <c r="G86" s="97"/>
      <c r="H86" s="97"/>
      <c r="I86" s="97"/>
      <c r="J86" s="98"/>
    </row>
    <row r="87" spans="1:11" ht="37.5" x14ac:dyDescent="0.2">
      <c r="A87" s="31" t="s">
        <v>95</v>
      </c>
      <c r="B87" s="9">
        <v>2010</v>
      </c>
      <c r="C87" s="33"/>
      <c r="D87" s="33"/>
      <c r="E87" s="33"/>
      <c r="F87" s="33"/>
      <c r="G87" s="33"/>
      <c r="H87" s="33"/>
      <c r="I87" s="33"/>
      <c r="J87" s="33"/>
      <c r="K87" s="46"/>
    </row>
    <row r="88" spans="1:11" ht="37.5" x14ac:dyDescent="0.2">
      <c r="A88" s="31" t="s">
        <v>96</v>
      </c>
      <c r="B88" s="9">
        <v>2020</v>
      </c>
      <c r="C88" s="33"/>
      <c r="D88" s="33"/>
      <c r="E88" s="33"/>
      <c r="F88" s="33"/>
      <c r="G88" s="33"/>
      <c r="H88" s="33"/>
      <c r="I88" s="33"/>
      <c r="J88" s="33"/>
      <c r="K88" s="46"/>
    </row>
    <row r="89" spans="1:11" x14ac:dyDescent="0.2">
      <c r="A89" s="31" t="s">
        <v>97</v>
      </c>
      <c r="B89" s="9">
        <v>2030</v>
      </c>
      <c r="C89" s="33"/>
      <c r="D89" s="33"/>
      <c r="E89" s="33"/>
      <c r="F89" s="33"/>
      <c r="G89" s="33"/>
      <c r="H89" s="33"/>
      <c r="I89" s="33"/>
      <c r="J89" s="33"/>
      <c r="K89" s="46"/>
    </row>
    <row r="90" spans="1:11" x14ac:dyDescent="0.2">
      <c r="A90" s="31" t="s">
        <v>98</v>
      </c>
      <c r="B90" s="9">
        <v>2040</v>
      </c>
      <c r="C90" s="33"/>
      <c r="D90" s="33"/>
      <c r="E90" s="33"/>
      <c r="F90" s="33"/>
      <c r="G90" s="33"/>
      <c r="H90" s="33"/>
      <c r="I90" s="33"/>
      <c r="J90" s="33"/>
    </row>
    <row r="91" spans="1:11" x14ac:dyDescent="0.2">
      <c r="A91" s="31"/>
      <c r="B91" s="9"/>
      <c r="C91" s="34"/>
      <c r="D91" s="34"/>
      <c r="E91" s="34"/>
      <c r="F91" s="34"/>
      <c r="G91" s="34"/>
      <c r="H91" s="34"/>
      <c r="I91" s="34"/>
      <c r="J91" s="34"/>
    </row>
    <row r="92" spans="1:11" x14ac:dyDescent="0.2">
      <c r="A92" s="96" t="s">
        <v>99</v>
      </c>
      <c r="B92" s="97"/>
      <c r="C92" s="97"/>
      <c r="D92" s="97"/>
      <c r="E92" s="97"/>
      <c r="F92" s="97"/>
      <c r="G92" s="97"/>
      <c r="H92" s="97"/>
      <c r="I92" s="97"/>
      <c r="J92" s="98"/>
    </row>
    <row r="93" spans="1:11" x14ac:dyDescent="0.2">
      <c r="A93" s="31" t="s">
        <v>100</v>
      </c>
      <c r="B93" s="9">
        <v>3010</v>
      </c>
      <c r="C93" s="34"/>
      <c r="D93" s="34"/>
      <c r="E93" s="34"/>
      <c r="F93" s="34"/>
      <c r="G93" s="34"/>
      <c r="H93" s="34"/>
      <c r="I93" s="34"/>
      <c r="J93" s="34"/>
    </row>
    <row r="94" spans="1:11" ht="37.5" x14ac:dyDescent="0.2">
      <c r="A94" s="31" t="s">
        <v>101</v>
      </c>
      <c r="B94" s="39">
        <v>3011</v>
      </c>
      <c r="C94" s="33"/>
      <c r="D94" s="33"/>
      <c r="E94" s="33"/>
      <c r="F94" s="33"/>
      <c r="G94" s="33"/>
      <c r="H94" s="33"/>
      <c r="I94" s="33"/>
      <c r="J94" s="33"/>
    </row>
    <row r="95" spans="1:11" x14ac:dyDescent="0.2">
      <c r="A95" s="45" t="s">
        <v>102</v>
      </c>
      <c r="B95" s="47">
        <v>3020</v>
      </c>
      <c r="C95" s="34">
        <f>C96+C101+C104</f>
        <v>19817</v>
      </c>
      <c r="D95" s="34">
        <f>D96+D101+D104</f>
        <v>9916.4</v>
      </c>
      <c r="E95" s="34">
        <f>E96+E101+E104</f>
        <v>14440.099999999999</v>
      </c>
      <c r="F95" s="34">
        <f>G95+H95+I95+J95</f>
        <v>1134.5999999999999</v>
      </c>
      <c r="G95" s="34">
        <f>G96+G101+G104</f>
        <v>80</v>
      </c>
      <c r="H95" s="34">
        <f t="shared" ref="H95:I95" si="12">H96+H101+H104</f>
        <v>0</v>
      </c>
      <c r="I95" s="34">
        <f t="shared" si="12"/>
        <v>20.6</v>
      </c>
      <c r="J95" s="34">
        <f>J96+J101+J104</f>
        <v>1034</v>
      </c>
      <c r="K95" s="46"/>
    </row>
    <row r="96" spans="1:11" x14ac:dyDescent="0.2">
      <c r="A96" s="45" t="s">
        <v>103</v>
      </c>
      <c r="B96" s="48">
        <v>3022</v>
      </c>
      <c r="C96" s="33">
        <v>10403.9</v>
      </c>
      <c r="D96" s="33">
        <f>D97+D98</f>
        <v>4434</v>
      </c>
      <c r="E96" s="33">
        <v>7745.2</v>
      </c>
      <c r="F96" s="34">
        <f t="shared" ref="F96:F97" si="13">G96+H96+I96+J96</f>
        <v>980</v>
      </c>
      <c r="G96" s="33">
        <v>80</v>
      </c>
      <c r="H96" s="33"/>
      <c r="I96" s="33"/>
      <c r="J96" s="33">
        <v>900</v>
      </c>
      <c r="K96" s="46"/>
    </row>
    <row r="97" spans="1:11" ht="37.5" x14ac:dyDescent="0.2">
      <c r="A97" s="31" t="s">
        <v>104</v>
      </c>
      <c r="B97" s="48"/>
      <c r="C97" s="33"/>
      <c r="D97" s="33">
        <v>2000</v>
      </c>
      <c r="E97" s="33">
        <v>3907</v>
      </c>
      <c r="F97" s="34">
        <f t="shared" si="13"/>
        <v>980</v>
      </c>
      <c r="G97" s="33">
        <v>80</v>
      </c>
      <c r="H97" s="33"/>
      <c r="I97" s="33"/>
      <c r="J97" s="33">
        <v>900</v>
      </c>
      <c r="K97" s="46"/>
    </row>
    <row r="98" spans="1:11" ht="37.5" x14ac:dyDescent="0.2">
      <c r="A98" s="31" t="s">
        <v>105</v>
      </c>
      <c r="B98" s="48"/>
      <c r="C98" s="33"/>
      <c r="D98" s="33">
        <v>2434</v>
      </c>
      <c r="E98" s="33">
        <v>3838.2</v>
      </c>
      <c r="F98" s="34"/>
      <c r="G98" s="33"/>
      <c r="H98" s="33"/>
      <c r="I98" s="33"/>
      <c r="J98" s="33"/>
      <c r="K98" s="46"/>
    </row>
    <row r="99" spans="1:11" ht="37.5" x14ac:dyDescent="0.2">
      <c r="A99" s="31" t="s">
        <v>106</v>
      </c>
      <c r="B99" s="49">
        <v>3023</v>
      </c>
      <c r="C99" s="33"/>
      <c r="D99" s="33"/>
      <c r="E99" s="33"/>
      <c r="F99" s="34"/>
      <c r="G99" s="33"/>
      <c r="H99" s="33"/>
      <c r="I99" s="33"/>
      <c r="J99" s="33"/>
    </row>
    <row r="100" spans="1:11" x14ac:dyDescent="0.2">
      <c r="A100" s="31" t="s">
        <v>107</v>
      </c>
      <c r="B100" s="48">
        <v>3024</v>
      </c>
      <c r="C100" s="33"/>
      <c r="D100" s="33"/>
      <c r="E100" s="33"/>
      <c r="F100" s="34"/>
      <c r="G100" s="33"/>
      <c r="H100" s="33"/>
      <c r="I100" s="33"/>
      <c r="J100" s="33"/>
    </row>
    <row r="101" spans="1:11" ht="37.5" x14ac:dyDescent="0.2">
      <c r="A101" s="45" t="s">
        <v>108</v>
      </c>
      <c r="B101" s="49">
        <v>3025</v>
      </c>
      <c r="C101" s="33">
        <v>9049.1</v>
      </c>
      <c r="D101" s="33">
        <v>5482.4</v>
      </c>
      <c r="E101" s="33">
        <v>6694.9</v>
      </c>
      <c r="F101" s="34"/>
      <c r="G101" s="33"/>
      <c r="H101" s="34"/>
      <c r="I101" s="34"/>
      <c r="J101" s="34"/>
    </row>
    <row r="102" spans="1:11" ht="37.5" x14ac:dyDescent="0.2">
      <c r="A102" s="31" t="s">
        <v>56</v>
      </c>
      <c r="B102" s="49"/>
      <c r="C102" s="33"/>
      <c r="D102" s="33">
        <v>3000</v>
      </c>
      <c r="E102" s="33">
        <v>3923.7</v>
      </c>
      <c r="F102" s="34"/>
      <c r="G102" s="33"/>
      <c r="H102" s="33"/>
      <c r="I102" s="33"/>
      <c r="J102" s="33"/>
    </row>
    <row r="103" spans="1:11" ht="56.25" x14ac:dyDescent="0.2">
      <c r="A103" s="31" t="s">
        <v>109</v>
      </c>
      <c r="B103" s="49"/>
      <c r="C103" s="33"/>
      <c r="D103" s="33">
        <v>2482.4</v>
      </c>
      <c r="E103" s="33">
        <v>2771.2</v>
      </c>
      <c r="F103" s="34"/>
      <c r="G103" s="33"/>
      <c r="H103" s="33"/>
      <c r="I103" s="33"/>
      <c r="J103" s="33"/>
    </row>
    <row r="104" spans="1:11" x14ac:dyDescent="0.2">
      <c r="A104" s="31" t="s">
        <v>110</v>
      </c>
      <c r="B104" s="39">
        <v>3026</v>
      </c>
      <c r="C104" s="33">
        <v>364</v>
      </c>
      <c r="D104" s="33"/>
      <c r="E104" s="33"/>
      <c r="F104" s="34">
        <f t="shared" ref="F104" si="14">G104+H104+I104+J104</f>
        <v>154.6</v>
      </c>
      <c r="G104" s="33"/>
      <c r="H104" s="33"/>
      <c r="I104" s="33">
        <v>20.6</v>
      </c>
      <c r="J104" s="33">
        <v>134</v>
      </c>
      <c r="K104" s="46"/>
    </row>
    <row r="105" spans="1:11" x14ac:dyDescent="0.2">
      <c r="A105" s="31" t="s">
        <v>111</v>
      </c>
      <c r="B105" s="39">
        <v>3030</v>
      </c>
      <c r="C105" s="33"/>
      <c r="D105" s="33"/>
      <c r="E105" s="33"/>
      <c r="F105" s="33"/>
      <c r="G105" s="33"/>
      <c r="H105" s="33"/>
      <c r="I105" s="33"/>
      <c r="J105" s="33"/>
      <c r="K105" s="46"/>
    </row>
    <row r="106" spans="1:11" x14ac:dyDescent="0.2">
      <c r="A106" s="96" t="s">
        <v>112</v>
      </c>
      <c r="B106" s="97"/>
      <c r="C106" s="97"/>
      <c r="D106" s="97"/>
      <c r="E106" s="97"/>
      <c r="F106" s="97"/>
      <c r="G106" s="97"/>
      <c r="H106" s="97"/>
      <c r="I106" s="97"/>
      <c r="J106" s="98"/>
    </row>
    <row r="107" spans="1:11" x14ac:dyDescent="0.2">
      <c r="A107" s="31" t="s">
        <v>113</v>
      </c>
      <c r="B107" s="9">
        <v>4010</v>
      </c>
      <c r="C107" s="34">
        <f>SUM(C108:C111)</f>
        <v>0</v>
      </c>
      <c r="D107" s="34">
        <f>SUM(D108:D111)</f>
        <v>0</v>
      </c>
      <c r="E107" s="34"/>
      <c r="F107" s="34">
        <f t="shared" ref="F107:F115" si="15">SUM(G107:J107)</f>
        <v>0</v>
      </c>
      <c r="G107" s="34">
        <f>SUM(G108:G111)</f>
        <v>0</v>
      </c>
      <c r="H107" s="34">
        <f>SUM(H108:H111)</f>
        <v>0</v>
      </c>
      <c r="I107" s="34">
        <f>SUM(I108:I111)</f>
        <v>0</v>
      </c>
      <c r="J107" s="34">
        <f>SUM(J108:J111)</f>
        <v>0</v>
      </c>
    </row>
    <row r="108" spans="1:11" x14ac:dyDescent="0.2">
      <c r="A108" s="37" t="s">
        <v>114</v>
      </c>
      <c r="B108" s="39">
        <v>4011</v>
      </c>
      <c r="C108" s="50"/>
      <c r="D108" s="50"/>
      <c r="E108" s="50"/>
      <c r="F108" s="33">
        <f t="shared" si="15"/>
        <v>0</v>
      </c>
      <c r="G108" s="33"/>
      <c r="H108" s="33"/>
      <c r="I108" s="33"/>
      <c r="J108" s="33"/>
    </row>
    <row r="109" spans="1:11" x14ac:dyDescent="0.2">
      <c r="A109" s="37" t="s">
        <v>115</v>
      </c>
      <c r="B109" s="39">
        <v>4012</v>
      </c>
      <c r="C109" s="50"/>
      <c r="D109" s="50"/>
      <c r="E109" s="50"/>
      <c r="F109" s="33">
        <f t="shared" si="15"/>
        <v>0</v>
      </c>
      <c r="G109" s="33"/>
      <c r="H109" s="33"/>
      <c r="I109" s="33"/>
      <c r="J109" s="33"/>
    </row>
    <row r="110" spans="1:11" x14ac:dyDescent="0.2">
      <c r="A110" s="37" t="s">
        <v>116</v>
      </c>
      <c r="B110" s="39">
        <v>4013</v>
      </c>
      <c r="C110" s="50"/>
      <c r="D110" s="33"/>
      <c r="E110" s="33"/>
      <c r="F110" s="33">
        <f t="shared" si="15"/>
        <v>0</v>
      </c>
      <c r="G110" s="33"/>
      <c r="H110" s="33"/>
      <c r="I110" s="33"/>
      <c r="J110" s="33"/>
    </row>
    <row r="111" spans="1:11" x14ac:dyDescent="0.2">
      <c r="A111" s="31" t="s">
        <v>117</v>
      </c>
      <c r="B111" s="9">
        <v>4020</v>
      </c>
      <c r="C111" s="50"/>
      <c r="D111" s="50"/>
      <c r="E111" s="50"/>
      <c r="F111" s="33">
        <f t="shared" si="15"/>
        <v>0</v>
      </c>
      <c r="G111" s="33"/>
      <c r="H111" s="33"/>
      <c r="I111" s="33"/>
      <c r="J111" s="33"/>
    </row>
    <row r="112" spans="1:11" x14ac:dyDescent="0.2">
      <c r="A112" s="31" t="s">
        <v>118</v>
      </c>
      <c r="B112" s="9">
        <v>4030</v>
      </c>
      <c r="C112" s="34">
        <f>SUM(C113:C116)</f>
        <v>0</v>
      </c>
      <c r="D112" s="34">
        <f>SUM(D113:D116)</f>
        <v>0</v>
      </c>
      <c r="E112" s="34"/>
      <c r="F112" s="34">
        <f t="shared" si="15"/>
        <v>0</v>
      </c>
      <c r="G112" s="34">
        <f>SUM(G113:G116)</f>
        <v>0</v>
      </c>
      <c r="H112" s="34">
        <f>SUM(H113:H116)</f>
        <v>0</v>
      </c>
      <c r="I112" s="34">
        <f>SUM(I113:I116)</f>
        <v>0</v>
      </c>
      <c r="J112" s="34">
        <f>SUM(J113:J116)</f>
        <v>0</v>
      </c>
    </row>
    <row r="113" spans="1:10" x14ac:dyDescent="0.2">
      <c r="A113" s="37" t="s">
        <v>114</v>
      </c>
      <c r="B113" s="39">
        <v>4031</v>
      </c>
      <c r="C113" s="50"/>
      <c r="D113" s="50"/>
      <c r="E113" s="50"/>
      <c r="F113" s="33">
        <f t="shared" si="15"/>
        <v>0</v>
      </c>
      <c r="G113" s="33"/>
      <c r="H113" s="33"/>
      <c r="I113" s="33"/>
      <c r="J113" s="33"/>
    </row>
    <row r="114" spans="1:10" x14ac:dyDescent="0.2">
      <c r="A114" s="37" t="s">
        <v>115</v>
      </c>
      <c r="B114" s="39">
        <v>4032</v>
      </c>
      <c r="C114" s="50"/>
      <c r="D114" s="50"/>
      <c r="E114" s="50"/>
      <c r="F114" s="33">
        <f t="shared" si="15"/>
        <v>0</v>
      </c>
      <c r="G114" s="33"/>
      <c r="H114" s="33"/>
      <c r="I114" s="33"/>
      <c r="J114" s="33"/>
    </row>
    <row r="115" spans="1:10" x14ac:dyDescent="0.2">
      <c r="A115" s="37" t="s">
        <v>116</v>
      </c>
      <c r="B115" s="39">
        <v>4033</v>
      </c>
      <c r="C115" s="50"/>
      <c r="D115" s="50"/>
      <c r="E115" s="50"/>
      <c r="F115" s="33">
        <f t="shared" si="15"/>
        <v>0</v>
      </c>
      <c r="G115" s="33"/>
      <c r="H115" s="33"/>
      <c r="I115" s="33"/>
      <c r="J115" s="33"/>
    </row>
    <row r="116" spans="1:10" x14ac:dyDescent="0.2">
      <c r="A116" s="31" t="s">
        <v>119</v>
      </c>
      <c r="B116" s="9">
        <v>4040</v>
      </c>
      <c r="C116" s="50"/>
      <c r="D116" s="50"/>
      <c r="E116" s="50"/>
      <c r="F116" s="33">
        <f>SUM(G116:J116)</f>
        <v>0</v>
      </c>
      <c r="G116" s="33"/>
      <c r="H116" s="33"/>
      <c r="I116" s="33"/>
      <c r="J116" s="33"/>
    </row>
    <row r="117" spans="1:10" x14ac:dyDescent="0.2">
      <c r="A117" s="108">
        <f>SUM(G117:J117)</f>
        <v>0</v>
      </c>
      <c r="B117" s="109"/>
      <c r="C117" s="109"/>
      <c r="D117" s="109"/>
      <c r="E117" s="109"/>
      <c r="F117" s="109"/>
      <c r="G117" s="109"/>
      <c r="H117" s="109"/>
      <c r="I117" s="109"/>
      <c r="J117" s="110"/>
    </row>
    <row r="118" spans="1:10" x14ac:dyDescent="0.2">
      <c r="A118" s="45" t="s">
        <v>120</v>
      </c>
      <c r="B118" s="51"/>
      <c r="C118" s="34"/>
      <c r="D118" s="34"/>
      <c r="E118" s="34"/>
      <c r="F118" s="34"/>
      <c r="G118" s="34"/>
      <c r="H118" s="34"/>
      <c r="I118" s="34"/>
      <c r="J118" s="34"/>
    </row>
    <row r="119" spans="1:10" x14ac:dyDescent="0.2">
      <c r="A119" s="31" t="s">
        <v>121</v>
      </c>
      <c r="B119" s="32">
        <v>5010</v>
      </c>
      <c r="C119" s="50"/>
      <c r="D119" s="33"/>
      <c r="E119" s="33"/>
      <c r="F119" s="33"/>
      <c r="G119" s="33"/>
      <c r="H119" s="33"/>
      <c r="I119" s="33"/>
      <c r="J119" s="33"/>
    </row>
    <row r="120" spans="1:10" x14ac:dyDescent="0.2">
      <c r="A120" s="52" t="s">
        <v>122</v>
      </c>
      <c r="B120" s="32">
        <v>5020</v>
      </c>
      <c r="C120" s="50"/>
      <c r="D120" s="33"/>
      <c r="E120" s="33"/>
      <c r="F120" s="33"/>
      <c r="G120" s="33"/>
      <c r="H120" s="33"/>
      <c r="I120" s="33"/>
      <c r="J120" s="33"/>
    </row>
    <row r="121" spans="1:10" ht="37.5" x14ac:dyDescent="0.2">
      <c r="A121" s="52" t="s">
        <v>123</v>
      </c>
      <c r="B121" s="32">
        <v>5030</v>
      </c>
      <c r="C121" s="50"/>
      <c r="D121" s="33"/>
      <c r="E121" s="33"/>
      <c r="F121" s="33"/>
      <c r="G121" s="33"/>
      <c r="H121" s="33"/>
      <c r="I121" s="33"/>
      <c r="J121" s="33"/>
    </row>
    <row r="122" spans="1:10" x14ac:dyDescent="0.2">
      <c r="A122" s="52" t="s">
        <v>124</v>
      </c>
      <c r="B122" s="32">
        <v>5040</v>
      </c>
      <c r="C122" s="50"/>
      <c r="D122" s="33"/>
      <c r="E122" s="33"/>
      <c r="F122" s="33"/>
      <c r="G122" s="33"/>
      <c r="H122" s="33"/>
      <c r="I122" s="33"/>
      <c r="J122" s="33"/>
    </row>
    <row r="123" spans="1:10" x14ac:dyDescent="0.2">
      <c r="A123" s="53" t="s">
        <v>125</v>
      </c>
      <c r="B123" s="32"/>
      <c r="C123" s="50"/>
      <c r="D123" s="33"/>
      <c r="E123" s="33"/>
      <c r="F123" s="33"/>
      <c r="G123" s="33"/>
      <c r="H123" s="33"/>
      <c r="I123" s="33"/>
      <c r="J123" s="33"/>
    </row>
    <row r="124" spans="1:10" x14ac:dyDescent="0.2">
      <c r="A124" s="52" t="s">
        <v>126</v>
      </c>
      <c r="B124" s="32">
        <v>6010</v>
      </c>
      <c r="C124" s="50"/>
      <c r="D124" s="33"/>
      <c r="E124" s="33"/>
      <c r="F124" s="33"/>
      <c r="G124" s="33"/>
      <c r="H124" s="33"/>
      <c r="I124" s="33"/>
      <c r="J124" s="33"/>
    </row>
    <row r="125" spans="1:10" x14ac:dyDescent="0.2">
      <c r="A125" s="52" t="s">
        <v>127</v>
      </c>
      <c r="B125" s="32">
        <v>6020</v>
      </c>
      <c r="C125" s="50"/>
      <c r="D125" s="33"/>
      <c r="E125" s="33"/>
      <c r="F125" s="33"/>
      <c r="G125" s="33"/>
      <c r="H125" s="33"/>
      <c r="I125" s="33"/>
      <c r="J125" s="33"/>
    </row>
    <row r="126" spans="1:10" x14ac:dyDescent="0.2">
      <c r="A126" s="52" t="s">
        <v>128</v>
      </c>
      <c r="B126" s="32">
        <v>6030</v>
      </c>
      <c r="C126" s="50"/>
      <c r="D126" s="33"/>
      <c r="E126" s="33"/>
      <c r="F126" s="33"/>
      <c r="G126" s="33"/>
      <c r="H126" s="33"/>
      <c r="I126" s="33"/>
      <c r="J126" s="33"/>
    </row>
    <row r="127" spans="1:10" x14ac:dyDescent="0.2">
      <c r="A127" s="52" t="s">
        <v>129</v>
      </c>
      <c r="B127" s="32">
        <v>6040</v>
      </c>
      <c r="C127" s="50"/>
      <c r="D127" s="33"/>
      <c r="E127" s="33"/>
      <c r="F127" s="33"/>
      <c r="G127" s="33"/>
      <c r="H127" s="33"/>
      <c r="I127" s="33"/>
      <c r="J127" s="33"/>
    </row>
    <row r="128" spans="1:10" x14ac:dyDescent="0.2">
      <c r="A128" s="52" t="s">
        <v>130</v>
      </c>
      <c r="B128" s="32">
        <v>6050</v>
      </c>
      <c r="C128" s="50"/>
      <c r="D128" s="33"/>
      <c r="E128" s="33"/>
      <c r="F128" s="33"/>
      <c r="G128" s="33"/>
      <c r="H128" s="33"/>
      <c r="I128" s="33"/>
      <c r="J128" s="33"/>
    </row>
    <row r="129" spans="1:19" x14ac:dyDescent="0.2">
      <c r="A129" s="111"/>
      <c r="B129" s="109"/>
      <c r="C129" s="109"/>
      <c r="D129" s="109"/>
      <c r="E129" s="109"/>
      <c r="F129" s="109"/>
      <c r="G129" s="109"/>
      <c r="H129" s="109"/>
      <c r="I129" s="109"/>
      <c r="J129" s="110"/>
    </row>
    <row r="130" spans="1:19" x14ac:dyDescent="0.2">
      <c r="A130" s="96" t="s">
        <v>131</v>
      </c>
      <c r="B130" s="97"/>
      <c r="C130" s="54"/>
      <c r="D130" s="55"/>
      <c r="E130" s="55"/>
      <c r="F130" s="56"/>
      <c r="G130" s="56"/>
      <c r="H130" s="56"/>
      <c r="I130" s="56"/>
      <c r="J130" s="56"/>
    </row>
    <row r="131" spans="1:19" ht="45.75" thickBot="1" x14ac:dyDescent="0.25">
      <c r="A131" s="36" t="s">
        <v>132</v>
      </c>
      <c r="B131" s="32">
        <v>7010</v>
      </c>
      <c r="C131" s="57">
        <f>SUM(C132:C137)</f>
        <v>600</v>
      </c>
      <c r="D131" s="57">
        <f>SUM(D132:D137)</f>
        <v>420</v>
      </c>
      <c r="E131" s="57">
        <f>SUM(E132:E137)</f>
        <v>440</v>
      </c>
      <c r="F131" s="57">
        <f t="shared" ref="F131:H131" si="16">SUM(F132:F137)</f>
        <v>448.75</v>
      </c>
      <c r="G131" s="57">
        <f t="shared" si="16"/>
        <v>442.75</v>
      </c>
      <c r="H131" s="57">
        <f t="shared" si="16"/>
        <v>448.75</v>
      </c>
      <c r="I131" s="57">
        <f>SUM(I132:I137)</f>
        <v>448.75</v>
      </c>
      <c r="J131" s="57">
        <f>SUM(J132:J137)</f>
        <v>448.75</v>
      </c>
    </row>
    <row r="132" spans="1:19" x14ac:dyDescent="0.2">
      <c r="A132" s="58" t="s">
        <v>133</v>
      </c>
      <c r="B132" s="32">
        <v>7011</v>
      </c>
      <c r="C132" s="59">
        <v>1</v>
      </c>
      <c r="D132" s="59">
        <v>1</v>
      </c>
      <c r="E132" s="59">
        <v>1</v>
      </c>
      <c r="F132" s="59">
        <v>1</v>
      </c>
      <c r="G132" s="59">
        <v>1</v>
      </c>
      <c r="H132" s="59">
        <v>1</v>
      </c>
      <c r="I132" s="59">
        <v>1</v>
      </c>
      <c r="J132" s="59">
        <v>1</v>
      </c>
    </row>
    <row r="133" spans="1:19" x14ac:dyDescent="0.2">
      <c r="A133" s="58" t="s">
        <v>134</v>
      </c>
      <c r="B133" s="32">
        <v>7012</v>
      </c>
      <c r="C133" s="59">
        <v>111</v>
      </c>
      <c r="D133" s="59">
        <v>75.5</v>
      </c>
      <c r="E133" s="59">
        <v>105</v>
      </c>
      <c r="F133" s="59">
        <v>108.25</v>
      </c>
      <c r="G133" s="59">
        <v>105.25</v>
      </c>
      <c r="H133" s="59">
        <v>108.25</v>
      </c>
      <c r="I133" s="59">
        <v>108.25</v>
      </c>
      <c r="J133" s="59">
        <v>108.25</v>
      </c>
    </row>
    <row r="134" spans="1:19" x14ac:dyDescent="0.2">
      <c r="A134" s="58" t="s">
        <v>135</v>
      </c>
      <c r="B134" s="32">
        <v>7013</v>
      </c>
      <c r="C134" s="59">
        <v>30</v>
      </c>
      <c r="D134" s="59">
        <v>26.5</v>
      </c>
      <c r="E134" s="59">
        <v>25</v>
      </c>
      <c r="F134" s="59">
        <v>26</v>
      </c>
      <c r="G134" s="59">
        <v>26</v>
      </c>
      <c r="H134" s="59">
        <v>26</v>
      </c>
      <c r="I134" s="59">
        <v>26</v>
      </c>
      <c r="J134" s="59">
        <v>26</v>
      </c>
    </row>
    <row r="135" spans="1:19" x14ac:dyDescent="0.2">
      <c r="A135" s="58" t="s">
        <v>136</v>
      </c>
      <c r="B135" s="32">
        <v>7014</v>
      </c>
      <c r="C135" s="59">
        <v>240</v>
      </c>
      <c r="D135" s="59">
        <v>183</v>
      </c>
      <c r="E135" s="59">
        <v>180</v>
      </c>
      <c r="F135" s="59">
        <v>190.5</v>
      </c>
      <c r="G135" s="59">
        <v>187.5</v>
      </c>
      <c r="H135" s="59">
        <v>190.5</v>
      </c>
      <c r="I135" s="59">
        <v>190.5</v>
      </c>
      <c r="J135" s="59">
        <v>190.5</v>
      </c>
      <c r="S135" s="60"/>
    </row>
    <row r="136" spans="1:19" x14ac:dyDescent="0.2">
      <c r="A136" s="58" t="s">
        <v>137</v>
      </c>
      <c r="B136" s="32">
        <v>7015</v>
      </c>
      <c r="C136" s="59">
        <v>131</v>
      </c>
      <c r="D136" s="59">
        <v>94</v>
      </c>
      <c r="E136" s="59">
        <v>77</v>
      </c>
      <c r="F136" s="59">
        <v>75</v>
      </c>
      <c r="G136" s="59">
        <v>75</v>
      </c>
      <c r="H136" s="59">
        <v>75</v>
      </c>
      <c r="I136" s="59">
        <v>75</v>
      </c>
      <c r="J136" s="59">
        <v>75</v>
      </c>
    </row>
    <row r="137" spans="1:19" x14ac:dyDescent="0.2">
      <c r="A137" s="58" t="s">
        <v>138</v>
      </c>
      <c r="B137" s="32">
        <v>7016</v>
      </c>
      <c r="C137" s="59">
        <v>87</v>
      </c>
      <c r="D137" s="59">
        <v>40</v>
      </c>
      <c r="E137" s="59">
        <v>52</v>
      </c>
      <c r="F137" s="59">
        <v>48</v>
      </c>
      <c r="G137" s="59">
        <v>48</v>
      </c>
      <c r="H137" s="59">
        <v>48</v>
      </c>
      <c r="I137" s="59">
        <v>48</v>
      </c>
      <c r="J137" s="59">
        <v>48</v>
      </c>
      <c r="N137" s="1">
        <v>2120</v>
      </c>
    </row>
    <row r="138" spans="1:19" x14ac:dyDescent="0.2">
      <c r="A138" s="31" t="s">
        <v>139</v>
      </c>
      <c r="B138" s="32">
        <v>7020</v>
      </c>
      <c r="C138" s="33">
        <f>C139+C140+C141++C142+C143+C144</f>
        <v>45236.2</v>
      </c>
      <c r="D138" s="33">
        <f>D139+D140+D141++D142+D143+D144</f>
        <v>71931.599999999991</v>
      </c>
      <c r="E138" s="33">
        <f>E139+E140+E141++E142+E143+E144</f>
        <v>62382.8</v>
      </c>
      <c r="F138" s="33">
        <f>F139+F140+F141+F142+F143+F144</f>
        <v>95282.09</v>
      </c>
      <c r="G138" s="33">
        <f>G139+G140+G141+G142+G143+G144</f>
        <v>23877.3</v>
      </c>
      <c r="H138" s="33">
        <f t="shared" ref="H138" si="17">H139+H140+H141+H142+H143+H144</f>
        <v>23859.23</v>
      </c>
      <c r="I138" s="33">
        <f>I139+I140+I141+I142+I143+I144</f>
        <v>23858.93</v>
      </c>
      <c r="J138" s="33">
        <f t="shared" ref="J138" si="18">J139+J140+J141+J142+J143+J144</f>
        <v>23686.629999999997</v>
      </c>
      <c r="K138" s="61">
        <f>J138/3</f>
        <v>7895.5433333333322</v>
      </c>
      <c r="L138" s="62"/>
      <c r="M138" s="62"/>
      <c r="N138" s="62">
        <f>L138-M138</f>
        <v>0</v>
      </c>
    </row>
    <row r="139" spans="1:19" x14ac:dyDescent="0.2">
      <c r="A139" s="58" t="s">
        <v>133</v>
      </c>
      <c r="B139" s="32">
        <v>7021</v>
      </c>
      <c r="C139" s="33">
        <v>381.4</v>
      </c>
      <c r="D139" s="33">
        <v>421.6</v>
      </c>
      <c r="E139" s="33">
        <v>421.6</v>
      </c>
      <c r="F139" s="41">
        <f t="shared" ref="F139:F144" si="19">G139+H139+I139+J139</f>
        <v>514.99</v>
      </c>
      <c r="G139" s="33">
        <v>142.30000000000001</v>
      </c>
      <c r="H139" s="33">
        <v>124.23</v>
      </c>
      <c r="I139" s="33">
        <v>124.23</v>
      </c>
      <c r="J139" s="33">
        <v>124.23</v>
      </c>
      <c r="K139" s="61">
        <f t="shared" ref="K139:K144" si="20">J139/3</f>
        <v>41.410000000000004</v>
      </c>
      <c r="L139" s="62"/>
      <c r="M139" s="63"/>
      <c r="N139" s="62"/>
    </row>
    <row r="140" spans="1:19" x14ac:dyDescent="0.2">
      <c r="A140" s="58" t="s">
        <v>134</v>
      </c>
      <c r="B140" s="32">
        <v>7022</v>
      </c>
      <c r="C140" s="33">
        <v>11098.5</v>
      </c>
      <c r="D140" s="33">
        <v>19206.8</v>
      </c>
      <c r="E140" s="33">
        <v>17644.400000000001</v>
      </c>
      <c r="F140" s="33">
        <f t="shared" si="19"/>
        <v>34319.699999999997</v>
      </c>
      <c r="G140" s="33">
        <v>8605</v>
      </c>
      <c r="H140" s="33">
        <v>8605</v>
      </c>
      <c r="I140" s="33">
        <v>8604.7000000000007</v>
      </c>
      <c r="J140" s="33">
        <v>8505</v>
      </c>
      <c r="K140" s="61">
        <f t="shared" si="20"/>
        <v>2835</v>
      </c>
      <c r="L140" s="62"/>
      <c r="M140" s="62"/>
    </row>
    <row r="141" spans="1:19" x14ac:dyDescent="0.2">
      <c r="A141" s="58" t="s">
        <v>135</v>
      </c>
      <c r="B141" s="32">
        <v>7033</v>
      </c>
      <c r="C141" s="33">
        <v>2996.9</v>
      </c>
      <c r="D141" s="33">
        <v>3751.6</v>
      </c>
      <c r="E141" s="33">
        <v>3552.8</v>
      </c>
      <c r="F141" s="33">
        <f t="shared" si="19"/>
        <v>6152.1</v>
      </c>
      <c r="G141" s="33">
        <v>1550</v>
      </c>
      <c r="H141" s="33">
        <v>1550</v>
      </c>
      <c r="I141" s="33">
        <v>1550</v>
      </c>
      <c r="J141" s="33">
        <v>1502.1</v>
      </c>
      <c r="K141" s="61">
        <f t="shared" si="20"/>
        <v>500.7</v>
      </c>
      <c r="L141" s="62"/>
    </row>
    <row r="142" spans="1:19" x14ac:dyDescent="0.2">
      <c r="A142" s="58" t="s">
        <v>136</v>
      </c>
      <c r="B142" s="32">
        <v>7024</v>
      </c>
      <c r="C142" s="33">
        <v>19011.400000000001</v>
      </c>
      <c r="D142" s="33">
        <v>29888.799999999999</v>
      </c>
      <c r="E142" s="33">
        <v>25834.7</v>
      </c>
      <c r="F142" s="33">
        <f t="shared" si="19"/>
        <v>41789.699999999997</v>
      </c>
      <c r="G142" s="33">
        <v>10450</v>
      </c>
      <c r="H142" s="33">
        <v>10450</v>
      </c>
      <c r="I142" s="33">
        <v>10450</v>
      </c>
      <c r="J142" s="33">
        <v>10439.700000000001</v>
      </c>
      <c r="K142" s="61">
        <f t="shared" si="20"/>
        <v>3479.9</v>
      </c>
      <c r="L142" s="62"/>
    </row>
    <row r="143" spans="1:19" x14ac:dyDescent="0.2">
      <c r="A143" s="58" t="s">
        <v>137</v>
      </c>
      <c r="B143" s="32">
        <v>7025</v>
      </c>
      <c r="C143" s="33">
        <v>8442.2000000000007</v>
      </c>
      <c r="D143" s="33">
        <v>11993.6</v>
      </c>
      <c r="E143" s="33">
        <v>8878.7999999999993</v>
      </c>
      <c r="F143" s="33">
        <f t="shared" si="19"/>
        <v>7861.6</v>
      </c>
      <c r="G143" s="33">
        <v>1970</v>
      </c>
      <c r="H143" s="33">
        <v>1970</v>
      </c>
      <c r="I143" s="33">
        <v>1970</v>
      </c>
      <c r="J143" s="33">
        <v>1951.6</v>
      </c>
      <c r="K143" s="61">
        <f t="shared" si="20"/>
        <v>650.5333333333333</v>
      </c>
      <c r="L143" s="62"/>
    </row>
    <row r="144" spans="1:19" x14ac:dyDescent="0.2">
      <c r="A144" s="58" t="s">
        <v>138</v>
      </c>
      <c r="B144" s="32">
        <v>7026</v>
      </c>
      <c r="C144" s="33">
        <v>3305.8</v>
      </c>
      <c r="D144" s="33">
        <v>6669.2</v>
      </c>
      <c r="E144" s="33">
        <v>6050.5</v>
      </c>
      <c r="F144" s="33">
        <f t="shared" si="19"/>
        <v>4644</v>
      </c>
      <c r="G144" s="33">
        <v>1160</v>
      </c>
      <c r="H144" s="33">
        <v>1160</v>
      </c>
      <c r="I144" s="33">
        <v>1160</v>
      </c>
      <c r="J144" s="33">
        <v>1164</v>
      </c>
      <c r="K144" s="61">
        <f t="shared" si="20"/>
        <v>388</v>
      </c>
      <c r="L144" s="62"/>
    </row>
    <row r="145" spans="1:11" ht="20.25" customHeight="1" x14ac:dyDescent="0.2">
      <c r="A145" s="58" t="s">
        <v>140</v>
      </c>
      <c r="B145" s="32">
        <v>7030</v>
      </c>
      <c r="C145" s="33"/>
      <c r="D145" s="33"/>
      <c r="E145" s="33"/>
      <c r="F145" s="33">
        <f>(F138/F131/12)</f>
        <v>17.693981429897864</v>
      </c>
      <c r="G145" s="33">
        <f>(G138/G131/3)</f>
        <v>17.976510446075661</v>
      </c>
      <c r="H145" s="33">
        <f>(H138/H131/3)</f>
        <v>17.722733519034353</v>
      </c>
      <c r="I145" s="33">
        <f>(I138/I131/3)</f>
        <v>17.722510677808728</v>
      </c>
      <c r="J145" s="33">
        <f>(J138/J131/3)</f>
        <v>17.594525533890437</v>
      </c>
    </row>
    <row r="146" spans="1:11" x14ac:dyDescent="0.2">
      <c r="A146" s="58" t="s">
        <v>133</v>
      </c>
      <c r="B146" s="32">
        <v>7031</v>
      </c>
      <c r="C146" s="33">
        <f t="shared" ref="C146" si="21">C139/C132/12</f>
        <v>31.783333333333331</v>
      </c>
      <c r="D146" s="33">
        <f t="shared" ref="D146:F151" si="22">D139/D132/12</f>
        <v>35.133333333333333</v>
      </c>
      <c r="E146" s="33">
        <f t="shared" si="22"/>
        <v>35.133333333333333</v>
      </c>
      <c r="F146" s="33">
        <f t="shared" si="22"/>
        <v>42.915833333333332</v>
      </c>
      <c r="G146" s="33">
        <f t="shared" ref="G146:J151" si="23">G139/G132/3</f>
        <v>47.433333333333337</v>
      </c>
      <c r="H146" s="33">
        <f>H139/H132/3</f>
        <v>41.410000000000004</v>
      </c>
      <c r="I146" s="33">
        <f t="shared" si="23"/>
        <v>41.410000000000004</v>
      </c>
      <c r="J146" s="33">
        <f t="shared" si="23"/>
        <v>41.410000000000004</v>
      </c>
      <c r="K146" s="1" t="s">
        <v>141</v>
      </c>
    </row>
    <row r="147" spans="1:11" x14ac:dyDescent="0.2">
      <c r="A147" s="58" t="s">
        <v>134</v>
      </c>
      <c r="B147" s="32">
        <v>7032</v>
      </c>
      <c r="C147" s="33">
        <f t="shared" ref="C147" si="24">C140/C133/12</f>
        <v>8.3322072072072064</v>
      </c>
      <c r="D147" s="33">
        <f t="shared" si="22"/>
        <v>21.199558498896248</v>
      </c>
      <c r="E147" s="33">
        <f t="shared" si="22"/>
        <v>14.003492063492066</v>
      </c>
      <c r="F147" s="33">
        <f t="shared" si="22"/>
        <v>26.420092378752884</v>
      </c>
      <c r="G147" s="33">
        <f t="shared" si="23"/>
        <v>27.252573238321457</v>
      </c>
      <c r="H147" s="33">
        <f t="shared" si="23"/>
        <v>26.497305619707465</v>
      </c>
      <c r="I147" s="33">
        <f>I140/I133/3</f>
        <v>26.496381832178599</v>
      </c>
      <c r="J147" s="33">
        <f t="shared" si="23"/>
        <v>26.189376443418013</v>
      </c>
      <c r="K147" s="1" t="s">
        <v>142</v>
      </c>
    </row>
    <row r="148" spans="1:11" x14ac:dyDescent="0.2">
      <c r="A148" s="58" t="s">
        <v>135</v>
      </c>
      <c r="B148" s="32">
        <v>7033</v>
      </c>
      <c r="C148" s="33">
        <f t="shared" ref="C148" si="25">C141/C134/12</f>
        <v>8.3247222222222224</v>
      </c>
      <c r="D148" s="33">
        <f t="shared" si="22"/>
        <v>11.797484276729561</v>
      </c>
      <c r="E148" s="33">
        <f t="shared" si="22"/>
        <v>11.842666666666666</v>
      </c>
      <c r="F148" s="33">
        <f>F141/F134/12</f>
        <v>19.718269230769234</v>
      </c>
      <c r="G148" s="33">
        <f t="shared" si="23"/>
        <v>19.871794871794872</v>
      </c>
      <c r="H148" s="33">
        <f t="shared" si="23"/>
        <v>19.871794871794872</v>
      </c>
      <c r="I148" s="33">
        <f t="shared" si="23"/>
        <v>19.871794871794872</v>
      </c>
      <c r="J148" s="33">
        <f>J141/J134/3</f>
        <v>19.257692307692306</v>
      </c>
      <c r="K148" s="1" t="s">
        <v>143</v>
      </c>
    </row>
    <row r="149" spans="1:11" x14ac:dyDescent="0.2">
      <c r="A149" s="58" t="s">
        <v>136</v>
      </c>
      <c r="B149" s="32">
        <v>7034</v>
      </c>
      <c r="C149" s="33">
        <f t="shared" ref="C149" si="26">C142/C135/12</f>
        <v>6.6011805555555556</v>
      </c>
      <c r="D149" s="33">
        <f t="shared" si="22"/>
        <v>13.610564663023679</v>
      </c>
      <c r="E149" s="33">
        <f t="shared" si="22"/>
        <v>11.960509259259259</v>
      </c>
      <c r="F149" s="33">
        <f t="shared" si="22"/>
        <v>18.280708661417322</v>
      </c>
      <c r="G149" s="33">
        <f t="shared" si="23"/>
        <v>18.577777777777779</v>
      </c>
      <c r="H149" s="33">
        <f t="shared" si="23"/>
        <v>18.285214348206473</v>
      </c>
      <c r="I149" s="33">
        <f t="shared" si="23"/>
        <v>18.285214348206473</v>
      </c>
      <c r="J149" s="33">
        <f t="shared" si="23"/>
        <v>18.26719160104987</v>
      </c>
      <c r="K149" s="1" t="s">
        <v>144</v>
      </c>
    </row>
    <row r="150" spans="1:11" x14ac:dyDescent="0.2">
      <c r="A150" s="58" t="s">
        <v>137</v>
      </c>
      <c r="B150" s="32">
        <v>7035</v>
      </c>
      <c r="C150" s="33">
        <f t="shared" ref="C150" si="27">C143/C136/12</f>
        <v>5.3703562340966924</v>
      </c>
      <c r="D150" s="33">
        <f t="shared" si="22"/>
        <v>10.632624113475178</v>
      </c>
      <c r="E150" s="33">
        <f t="shared" si="22"/>
        <v>9.6090909090909076</v>
      </c>
      <c r="F150" s="33">
        <f t="shared" si="22"/>
        <v>8.7351111111111113</v>
      </c>
      <c r="G150" s="33">
        <f>G143/G136/3</f>
        <v>8.7555555555555546</v>
      </c>
      <c r="H150" s="33">
        <f t="shared" si="23"/>
        <v>8.7555555555555546</v>
      </c>
      <c r="I150" s="33">
        <f t="shared" si="23"/>
        <v>8.7555555555555546</v>
      </c>
      <c r="J150" s="33">
        <f t="shared" si="23"/>
        <v>8.6737777777777776</v>
      </c>
      <c r="K150" s="1" t="s">
        <v>145</v>
      </c>
    </row>
    <row r="151" spans="1:11" x14ac:dyDescent="0.2">
      <c r="A151" s="58" t="s">
        <v>138</v>
      </c>
      <c r="B151" s="32">
        <v>7036</v>
      </c>
      <c r="C151" s="33">
        <f t="shared" ref="C151" si="28">C144/C137/12</f>
        <v>3.1664750957854406</v>
      </c>
      <c r="D151" s="33">
        <f t="shared" si="22"/>
        <v>13.894166666666665</v>
      </c>
      <c r="E151" s="33">
        <f t="shared" si="22"/>
        <v>9.6963141025641022</v>
      </c>
      <c r="F151" s="33">
        <f t="shared" si="22"/>
        <v>8.0625</v>
      </c>
      <c r="G151" s="33">
        <f t="shared" si="23"/>
        <v>8.0555555555555554</v>
      </c>
      <c r="H151" s="33">
        <f t="shared" si="23"/>
        <v>8.0555555555555554</v>
      </c>
      <c r="I151" s="33">
        <f t="shared" si="23"/>
        <v>8.0555555555555554</v>
      </c>
      <c r="J151" s="33">
        <f t="shared" si="23"/>
        <v>8.0833333333333339</v>
      </c>
      <c r="K151" s="1" t="s">
        <v>146</v>
      </c>
    </row>
    <row r="152" spans="1:11" x14ac:dyDescent="0.2">
      <c r="A152" s="58" t="s">
        <v>147</v>
      </c>
      <c r="B152" s="32">
        <v>7040</v>
      </c>
      <c r="C152" s="33"/>
      <c r="D152" s="33"/>
      <c r="E152" s="33"/>
      <c r="F152" s="33"/>
      <c r="G152" s="33"/>
      <c r="H152" s="33"/>
      <c r="I152" s="33"/>
      <c r="J152" s="33"/>
    </row>
    <row r="153" spans="1:11" x14ac:dyDescent="0.2">
      <c r="A153" s="58" t="s">
        <v>133</v>
      </c>
      <c r="B153" s="32">
        <v>7041</v>
      </c>
      <c r="C153" s="33"/>
      <c r="D153" s="33"/>
      <c r="E153" s="33"/>
      <c r="F153" s="33"/>
      <c r="G153" s="33"/>
      <c r="H153" s="33"/>
      <c r="I153" s="33"/>
      <c r="J153" s="33"/>
    </row>
    <row r="154" spans="1:11" x14ac:dyDescent="0.2">
      <c r="A154" s="58" t="s">
        <v>134</v>
      </c>
      <c r="B154" s="32">
        <v>7042</v>
      </c>
      <c r="C154" s="33"/>
      <c r="D154" s="33"/>
      <c r="E154" s="33"/>
      <c r="F154" s="33"/>
      <c r="G154" s="33"/>
      <c r="H154" s="33"/>
      <c r="I154" s="33"/>
      <c r="J154" s="33"/>
    </row>
    <row r="155" spans="1:11" x14ac:dyDescent="0.2">
      <c r="A155" s="58" t="s">
        <v>135</v>
      </c>
      <c r="B155" s="32">
        <v>7043</v>
      </c>
      <c r="C155" s="33"/>
      <c r="D155" s="33"/>
      <c r="E155" s="33"/>
      <c r="F155" s="33"/>
      <c r="G155" s="33"/>
      <c r="H155" s="33"/>
      <c r="I155" s="33"/>
      <c r="J155" s="33"/>
    </row>
    <row r="156" spans="1:11" x14ac:dyDescent="0.2">
      <c r="A156" s="58" t="s">
        <v>136</v>
      </c>
      <c r="B156" s="32">
        <v>7044</v>
      </c>
      <c r="C156" s="33"/>
      <c r="D156" s="33"/>
      <c r="E156" s="33"/>
      <c r="F156" s="33"/>
      <c r="G156" s="33"/>
      <c r="H156" s="33"/>
      <c r="I156" s="33"/>
      <c r="J156" s="33"/>
    </row>
    <row r="157" spans="1:11" x14ac:dyDescent="0.2">
      <c r="A157" s="58" t="s">
        <v>137</v>
      </c>
      <c r="B157" s="32">
        <v>7045</v>
      </c>
      <c r="C157" s="33"/>
      <c r="D157" s="33"/>
      <c r="E157" s="33"/>
      <c r="F157" s="33"/>
      <c r="G157" s="33"/>
      <c r="H157" s="33"/>
      <c r="I157" s="33"/>
      <c r="J157" s="33"/>
    </row>
    <row r="158" spans="1:11" x14ac:dyDescent="0.2">
      <c r="A158" s="58" t="s">
        <v>138</v>
      </c>
      <c r="B158" s="32">
        <v>7046</v>
      </c>
      <c r="C158" s="33"/>
      <c r="D158" s="33"/>
      <c r="E158" s="33"/>
      <c r="F158" s="33"/>
      <c r="G158" s="33"/>
      <c r="H158" s="33"/>
      <c r="I158" s="33"/>
      <c r="J158" s="33"/>
    </row>
    <row r="159" spans="1:11" x14ac:dyDescent="0.2">
      <c r="A159" s="64"/>
      <c r="B159" s="65"/>
      <c r="C159" s="66"/>
      <c r="D159" s="66"/>
      <c r="E159" s="66"/>
      <c r="F159" s="66"/>
      <c r="G159" s="66"/>
      <c r="H159" s="66"/>
      <c r="I159" s="66"/>
      <c r="J159" s="66"/>
    </row>
    <row r="160" spans="1:11" x14ac:dyDescent="0.2">
      <c r="A160" s="67" t="s">
        <v>148</v>
      </c>
      <c r="B160" s="65"/>
      <c r="C160" s="105" t="s">
        <v>149</v>
      </c>
      <c r="D160" s="105"/>
      <c r="E160" s="105"/>
      <c r="F160" s="105"/>
      <c r="G160" s="68"/>
      <c r="H160" s="112" t="s">
        <v>154</v>
      </c>
      <c r="I160" s="112"/>
      <c r="J160" s="112"/>
    </row>
    <row r="161" spans="1:10" x14ac:dyDescent="0.2">
      <c r="A161" s="69" t="s">
        <v>150</v>
      </c>
      <c r="B161" s="1"/>
      <c r="C161" s="106" t="s">
        <v>151</v>
      </c>
      <c r="D161" s="106"/>
      <c r="E161" s="106"/>
      <c r="F161" s="106"/>
      <c r="G161" s="70"/>
      <c r="H161" s="107" t="s">
        <v>152</v>
      </c>
      <c r="I161" s="107"/>
      <c r="J161" s="107"/>
    </row>
    <row r="162" spans="1:10" x14ac:dyDescent="0.2">
      <c r="A162" s="71"/>
      <c r="B162" s="65"/>
      <c r="C162" s="105"/>
      <c r="D162" s="105"/>
      <c r="E162" s="105"/>
      <c r="F162" s="105"/>
      <c r="G162" s="68"/>
      <c r="H162" s="99"/>
      <c r="I162" s="99"/>
      <c r="J162" s="99"/>
    </row>
    <row r="163" spans="1:10" x14ac:dyDescent="0.2">
      <c r="A163" s="69"/>
      <c r="B163" s="1"/>
      <c r="C163" s="106"/>
      <c r="D163" s="106"/>
      <c r="E163" s="106"/>
      <c r="F163" s="106"/>
      <c r="G163" s="70"/>
      <c r="H163" s="107"/>
      <c r="I163" s="107"/>
      <c r="J163" s="107"/>
    </row>
    <row r="164" spans="1:10" x14ac:dyDescent="0.2">
      <c r="A164" s="64"/>
      <c r="C164" s="72"/>
      <c r="D164" s="73"/>
      <c r="E164" s="73"/>
      <c r="F164" s="73"/>
      <c r="G164" s="73"/>
      <c r="H164" s="73"/>
      <c r="I164" s="73"/>
      <c r="J164" s="73"/>
    </row>
    <row r="165" spans="1:10" x14ac:dyDescent="0.2">
      <c r="A165" s="64"/>
      <c r="C165" s="72"/>
      <c r="D165" s="73"/>
      <c r="E165" s="73"/>
      <c r="F165" s="73"/>
      <c r="G165" s="73"/>
      <c r="H165" s="73"/>
      <c r="I165" s="73"/>
      <c r="J165" s="73"/>
    </row>
    <row r="166" spans="1:10" x14ac:dyDescent="0.2">
      <c r="A166" s="64"/>
      <c r="C166" s="72"/>
      <c r="D166" s="73"/>
      <c r="E166" s="73"/>
      <c r="F166" s="73"/>
      <c r="G166" s="73"/>
      <c r="H166" s="73"/>
      <c r="I166" s="73"/>
      <c r="J166" s="73"/>
    </row>
    <row r="167" spans="1:10" x14ac:dyDescent="0.2">
      <c r="A167" s="64"/>
      <c r="C167" s="72"/>
      <c r="D167" s="73"/>
      <c r="E167" s="73"/>
      <c r="F167" s="73"/>
      <c r="G167" s="73"/>
      <c r="H167" s="73"/>
      <c r="I167" s="73"/>
      <c r="J167" s="73"/>
    </row>
    <row r="168" spans="1:10" x14ac:dyDescent="0.2">
      <c r="A168" s="64"/>
      <c r="C168" s="72"/>
      <c r="D168" s="73"/>
      <c r="E168" s="73"/>
      <c r="F168" s="73"/>
      <c r="G168" s="73"/>
      <c r="H168" s="73"/>
      <c r="I168" s="73"/>
      <c r="J168" s="73"/>
    </row>
    <row r="169" spans="1:10" x14ac:dyDescent="0.2">
      <c r="A169" s="64"/>
      <c r="C169" s="72"/>
      <c r="D169" s="73"/>
      <c r="E169" s="73"/>
      <c r="F169" s="73"/>
      <c r="G169" s="73"/>
      <c r="H169" s="73"/>
      <c r="I169" s="73"/>
      <c r="J169" s="73"/>
    </row>
    <row r="170" spans="1:10" x14ac:dyDescent="0.2">
      <c r="A170" s="64"/>
      <c r="C170" s="72"/>
      <c r="D170" s="73"/>
      <c r="E170" s="73"/>
      <c r="F170" s="73"/>
      <c r="G170" s="73"/>
      <c r="H170" s="73"/>
      <c r="I170" s="73"/>
      <c r="J170" s="73"/>
    </row>
    <row r="171" spans="1:10" x14ac:dyDescent="0.2">
      <c r="A171" s="64"/>
      <c r="C171" s="72"/>
      <c r="D171" s="73"/>
      <c r="E171" s="73"/>
      <c r="F171" s="73"/>
      <c r="G171" s="73"/>
      <c r="H171" s="73"/>
      <c r="I171" s="73"/>
      <c r="J171" s="73"/>
    </row>
    <row r="172" spans="1:10" x14ac:dyDescent="0.2">
      <c r="A172" s="64"/>
      <c r="C172" s="72"/>
      <c r="D172" s="73"/>
      <c r="E172" s="73"/>
      <c r="F172" s="73"/>
      <c r="G172" s="73"/>
      <c r="H172" s="73"/>
      <c r="I172" s="73"/>
      <c r="J172" s="73"/>
    </row>
    <row r="173" spans="1:10" x14ac:dyDescent="0.2">
      <c r="A173" s="64"/>
      <c r="C173" s="72"/>
      <c r="D173" s="73"/>
      <c r="E173" s="73"/>
      <c r="F173" s="73"/>
      <c r="G173" s="73"/>
      <c r="H173" s="73"/>
      <c r="I173" s="73"/>
      <c r="J173" s="73"/>
    </row>
    <row r="174" spans="1:10" x14ac:dyDescent="0.2">
      <c r="A174" s="64"/>
      <c r="C174" s="72"/>
      <c r="D174" s="73"/>
      <c r="E174" s="73"/>
      <c r="F174" s="73"/>
      <c r="G174" s="73"/>
      <c r="H174" s="73"/>
      <c r="I174" s="73"/>
      <c r="J174" s="73"/>
    </row>
    <row r="175" spans="1:10" x14ac:dyDescent="0.2">
      <c r="A175" s="64"/>
      <c r="C175" s="72"/>
      <c r="D175" s="73"/>
      <c r="E175" s="73"/>
      <c r="F175" s="73"/>
      <c r="G175" s="73"/>
      <c r="H175" s="73"/>
      <c r="I175" s="73"/>
      <c r="J175" s="73"/>
    </row>
    <row r="176" spans="1:10" x14ac:dyDescent="0.2">
      <c r="A176" s="64"/>
      <c r="C176" s="72"/>
      <c r="D176" s="73"/>
      <c r="E176" s="73"/>
      <c r="F176" s="73"/>
      <c r="G176" s="73"/>
      <c r="H176" s="73"/>
      <c r="I176" s="73"/>
      <c r="J176" s="73"/>
    </row>
    <row r="177" spans="1:10" x14ac:dyDescent="0.2">
      <c r="A177" s="64"/>
      <c r="C177" s="72"/>
      <c r="D177" s="73"/>
      <c r="E177" s="73"/>
      <c r="F177" s="73"/>
      <c r="G177" s="73"/>
      <c r="H177" s="73"/>
      <c r="I177" s="73"/>
      <c r="J177" s="73"/>
    </row>
    <row r="178" spans="1:10" x14ac:dyDescent="0.2">
      <c r="A178" s="64"/>
      <c r="C178" s="72"/>
      <c r="D178" s="73"/>
      <c r="E178" s="73"/>
      <c r="F178" s="73"/>
      <c r="G178" s="73"/>
      <c r="H178" s="73"/>
      <c r="I178" s="73"/>
      <c r="J178" s="73"/>
    </row>
    <row r="179" spans="1:10" x14ac:dyDescent="0.2">
      <c r="A179" s="64"/>
      <c r="C179" s="72"/>
      <c r="D179" s="73"/>
      <c r="E179" s="73"/>
      <c r="F179" s="73"/>
      <c r="G179" s="73"/>
      <c r="H179" s="73"/>
      <c r="I179" s="73"/>
      <c r="J179" s="73"/>
    </row>
    <row r="180" spans="1:10" x14ac:dyDescent="0.2">
      <c r="A180" s="64"/>
      <c r="C180" s="72"/>
      <c r="D180" s="73"/>
      <c r="E180" s="73"/>
      <c r="F180" s="73"/>
      <c r="G180" s="73"/>
      <c r="H180" s="73"/>
      <c r="I180" s="73"/>
      <c r="J180" s="73"/>
    </row>
    <row r="181" spans="1:10" x14ac:dyDescent="0.2">
      <c r="A181" s="64"/>
      <c r="C181" s="72"/>
      <c r="D181" s="73"/>
      <c r="E181" s="73"/>
      <c r="F181" s="73"/>
      <c r="G181" s="73"/>
      <c r="H181" s="73"/>
      <c r="I181" s="73"/>
      <c r="J181" s="73"/>
    </row>
    <row r="182" spans="1:10" x14ac:dyDescent="0.2">
      <c r="A182" s="64"/>
      <c r="C182" s="72"/>
      <c r="D182" s="73"/>
      <c r="E182" s="73"/>
      <c r="F182" s="73"/>
      <c r="G182" s="73"/>
      <c r="H182" s="73"/>
      <c r="I182" s="73"/>
      <c r="J182" s="73"/>
    </row>
    <row r="183" spans="1:10" x14ac:dyDescent="0.2">
      <c r="A183" s="64"/>
      <c r="C183" s="72"/>
      <c r="D183" s="73"/>
      <c r="E183" s="73"/>
      <c r="F183" s="73"/>
      <c r="G183" s="73"/>
      <c r="H183" s="73"/>
      <c r="I183" s="73"/>
      <c r="J183" s="73"/>
    </row>
    <row r="184" spans="1:10" x14ac:dyDescent="0.2">
      <c r="A184" s="64"/>
      <c r="C184" s="72"/>
      <c r="D184" s="73"/>
      <c r="E184" s="73"/>
      <c r="F184" s="73"/>
      <c r="G184" s="73"/>
      <c r="H184" s="73"/>
      <c r="I184" s="73"/>
      <c r="J184" s="73"/>
    </row>
    <row r="185" spans="1:10" x14ac:dyDescent="0.2">
      <c r="A185" s="64"/>
      <c r="C185" s="72"/>
      <c r="D185" s="73"/>
      <c r="E185" s="73"/>
      <c r="F185" s="73"/>
      <c r="G185" s="73"/>
      <c r="H185" s="73"/>
      <c r="I185" s="73"/>
      <c r="J185" s="73"/>
    </row>
    <row r="186" spans="1:10" x14ac:dyDescent="0.2">
      <c r="A186" s="64"/>
      <c r="C186" s="72"/>
      <c r="D186" s="73"/>
      <c r="E186" s="73"/>
      <c r="F186" s="73"/>
      <c r="G186" s="73"/>
      <c r="H186" s="73"/>
      <c r="I186" s="73"/>
      <c r="J186" s="73"/>
    </row>
    <row r="187" spans="1:10" x14ac:dyDescent="0.2">
      <c r="A187" s="64"/>
      <c r="C187" s="72"/>
      <c r="D187" s="73"/>
      <c r="E187" s="73"/>
      <c r="F187" s="73"/>
      <c r="G187" s="73"/>
      <c r="H187" s="73"/>
      <c r="I187" s="73"/>
      <c r="J187" s="73"/>
    </row>
    <row r="188" spans="1:10" x14ac:dyDescent="0.2">
      <c r="A188" s="64"/>
      <c r="C188" s="72"/>
      <c r="D188" s="73"/>
      <c r="E188" s="73"/>
      <c r="F188" s="73"/>
      <c r="G188" s="73"/>
      <c r="H188" s="73"/>
      <c r="I188" s="73"/>
      <c r="J188" s="73"/>
    </row>
    <row r="189" spans="1:10" x14ac:dyDescent="0.2">
      <c r="A189" s="64"/>
      <c r="C189" s="72"/>
      <c r="D189" s="73"/>
      <c r="E189" s="73"/>
      <c r="F189" s="73"/>
      <c r="G189" s="73"/>
      <c r="H189" s="73"/>
      <c r="I189" s="73"/>
      <c r="J189" s="73"/>
    </row>
    <row r="190" spans="1:10" x14ac:dyDescent="0.2">
      <c r="A190" s="64"/>
      <c r="C190" s="72"/>
      <c r="D190" s="73"/>
      <c r="E190" s="73"/>
      <c r="F190" s="73"/>
      <c r="G190" s="73"/>
      <c r="H190" s="73"/>
      <c r="I190" s="73"/>
      <c r="J190" s="73"/>
    </row>
    <row r="191" spans="1:10" x14ac:dyDescent="0.2">
      <c r="A191" s="64"/>
      <c r="C191" s="72"/>
      <c r="D191" s="73"/>
      <c r="E191" s="73"/>
      <c r="F191" s="73"/>
      <c r="G191" s="73"/>
      <c r="H191" s="73"/>
      <c r="I191" s="73"/>
      <c r="J191" s="73"/>
    </row>
    <row r="192" spans="1:10" x14ac:dyDescent="0.2">
      <c r="A192" s="64"/>
      <c r="C192" s="72"/>
      <c r="D192" s="73"/>
      <c r="E192" s="73"/>
      <c r="F192" s="73"/>
      <c r="G192" s="73"/>
      <c r="H192" s="73"/>
      <c r="I192" s="73"/>
      <c r="J192" s="73"/>
    </row>
    <row r="193" spans="1:10" x14ac:dyDescent="0.2">
      <c r="A193" s="64"/>
      <c r="C193" s="72"/>
      <c r="D193" s="73"/>
      <c r="E193" s="73"/>
      <c r="F193" s="73"/>
      <c r="G193" s="73"/>
      <c r="H193" s="73"/>
      <c r="I193" s="73"/>
      <c r="J193" s="73"/>
    </row>
    <row r="194" spans="1:10" x14ac:dyDescent="0.2">
      <c r="A194" s="64"/>
      <c r="C194" s="72"/>
      <c r="D194" s="73"/>
      <c r="E194" s="73"/>
      <c r="F194" s="73"/>
      <c r="G194" s="73"/>
      <c r="H194" s="73"/>
      <c r="I194" s="73"/>
      <c r="J194" s="73"/>
    </row>
    <row r="195" spans="1:10" x14ac:dyDescent="0.2">
      <c r="A195" s="64"/>
      <c r="C195" s="72"/>
      <c r="D195" s="73"/>
      <c r="E195" s="73"/>
      <c r="F195" s="73"/>
      <c r="G195" s="73"/>
      <c r="H195" s="73"/>
      <c r="I195" s="73"/>
      <c r="J195" s="73"/>
    </row>
    <row r="196" spans="1:10" x14ac:dyDescent="0.2">
      <c r="A196" s="64"/>
      <c r="C196" s="72"/>
      <c r="D196" s="73"/>
      <c r="E196" s="73"/>
      <c r="F196" s="73"/>
      <c r="G196" s="73"/>
      <c r="H196" s="73"/>
      <c r="I196" s="73"/>
      <c r="J196" s="73"/>
    </row>
    <row r="197" spans="1:10" x14ac:dyDescent="0.2">
      <c r="A197" s="64"/>
      <c r="C197" s="72"/>
      <c r="D197" s="73"/>
      <c r="E197" s="73"/>
      <c r="F197" s="73"/>
      <c r="G197" s="73"/>
      <c r="H197" s="73"/>
      <c r="I197" s="73"/>
      <c r="J197" s="73"/>
    </row>
    <row r="198" spans="1:10" x14ac:dyDescent="0.2">
      <c r="A198" s="64"/>
      <c r="C198" s="72"/>
      <c r="D198" s="73"/>
      <c r="E198" s="73"/>
      <c r="F198" s="73"/>
      <c r="G198" s="73"/>
      <c r="H198" s="73"/>
      <c r="I198" s="73"/>
      <c r="J198" s="73"/>
    </row>
    <row r="199" spans="1:10" x14ac:dyDescent="0.2">
      <c r="A199" s="64"/>
      <c r="C199" s="72"/>
      <c r="D199" s="73"/>
      <c r="E199" s="73"/>
      <c r="F199" s="73"/>
      <c r="G199" s="73"/>
      <c r="H199" s="73"/>
      <c r="I199" s="73"/>
      <c r="J199" s="73"/>
    </row>
    <row r="200" spans="1:10" x14ac:dyDescent="0.2">
      <c r="A200" s="64"/>
      <c r="C200" s="72"/>
      <c r="D200" s="73"/>
      <c r="E200" s="73"/>
      <c r="F200" s="73"/>
      <c r="G200" s="73"/>
      <c r="H200" s="73"/>
      <c r="I200" s="73"/>
      <c r="J200" s="73"/>
    </row>
    <row r="201" spans="1:10" x14ac:dyDescent="0.2">
      <c r="A201" s="64"/>
      <c r="C201" s="72"/>
      <c r="D201" s="73"/>
      <c r="E201" s="73"/>
      <c r="F201" s="73"/>
      <c r="G201" s="73"/>
      <c r="H201" s="73"/>
      <c r="I201" s="73"/>
      <c r="J201" s="73"/>
    </row>
    <row r="202" spans="1:10" x14ac:dyDescent="0.2">
      <c r="A202" s="64"/>
      <c r="C202" s="72"/>
      <c r="D202" s="73"/>
      <c r="E202" s="73"/>
      <c r="F202" s="73"/>
      <c r="G202" s="73"/>
      <c r="H202" s="73"/>
      <c r="I202" s="73"/>
      <c r="J202" s="73"/>
    </row>
    <row r="203" spans="1:10" x14ac:dyDescent="0.2">
      <c r="A203" s="64"/>
      <c r="C203" s="72"/>
      <c r="D203" s="73"/>
      <c r="E203" s="73"/>
      <c r="F203" s="73"/>
      <c r="G203" s="73"/>
      <c r="H203" s="73"/>
      <c r="I203" s="73"/>
      <c r="J203" s="73"/>
    </row>
    <row r="204" spans="1:10" x14ac:dyDescent="0.2">
      <c r="A204" s="64"/>
      <c r="C204" s="72"/>
      <c r="D204" s="73"/>
      <c r="E204" s="73"/>
      <c r="F204" s="73"/>
      <c r="G204" s="73"/>
      <c r="H204" s="73"/>
      <c r="I204" s="73"/>
      <c r="J204" s="73"/>
    </row>
    <row r="205" spans="1:10" x14ac:dyDescent="0.2">
      <c r="A205" s="74"/>
    </row>
    <row r="206" spans="1:10" x14ac:dyDescent="0.2">
      <c r="A206" s="74"/>
    </row>
    <row r="207" spans="1:10" x14ac:dyDescent="0.2">
      <c r="A207" s="74"/>
    </row>
    <row r="208" spans="1:10" x14ac:dyDescent="0.2">
      <c r="A208" s="74"/>
    </row>
    <row r="209" spans="1:1" x14ac:dyDescent="0.2">
      <c r="A209" s="74"/>
    </row>
    <row r="210" spans="1:1" x14ac:dyDescent="0.2">
      <c r="A210" s="74"/>
    </row>
    <row r="211" spans="1:1" x14ac:dyDescent="0.2">
      <c r="A211" s="74"/>
    </row>
    <row r="212" spans="1:1" x14ac:dyDescent="0.2">
      <c r="A212" s="74"/>
    </row>
    <row r="213" spans="1:1" x14ac:dyDescent="0.2">
      <c r="A213" s="74"/>
    </row>
    <row r="214" spans="1:1" x14ac:dyDescent="0.2">
      <c r="A214" s="74"/>
    </row>
    <row r="215" spans="1:1" x14ac:dyDescent="0.2">
      <c r="A215" s="74"/>
    </row>
    <row r="216" spans="1:1" x14ac:dyDescent="0.2">
      <c r="A216" s="74"/>
    </row>
    <row r="217" spans="1:1" x14ac:dyDescent="0.2">
      <c r="A217" s="74"/>
    </row>
    <row r="218" spans="1:1" x14ac:dyDescent="0.2">
      <c r="A218" s="74"/>
    </row>
    <row r="219" spans="1:1" x14ac:dyDescent="0.2">
      <c r="A219" s="74"/>
    </row>
    <row r="220" spans="1:1" x14ac:dyDescent="0.2">
      <c r="A220" s="74"/>
    </row>
    <row r="221" spans="1:1" x14ac:dyDescent="0.2">
      <c r="A221" s="74"/>
    </row>
    <row r="222" spans="1:1" x14ac:dyDescent="0.2">
      <c r="A222" s="74"/>
    </row>
    <row r="223" spans="1:1" x14ac:dyDescent="0.2">
      <c r="A223" s="74"/>
    </row>
    <row r="224" spans="1:1" x14ac:dyDescent="0.2">
      <c r="A224" s="74"/>
    </row>
    <row r="225" spans="1:1" x14ac:dyDescent="0.2">
      <c r="A225" s="74"/>
    </row>
    <row r="226" spans="1:1" x14ac:dyDescent="0.2">
      <c r="A226" s="74"/>
    </row>
    <row r="227" spans="1:1" x14ac:dyDescent="0.2">
      <c r="A227" s="74"/>
    </row>
    <row r="228" spans="1:1" x14ac:dyDescent="0.2">
      <c r="A228" s="74"/>
    </row>
    <row r="229" spans="1:1" x14ac:dyDescent="0.2">
      <c r="A229" s="74"/>
    </row>
    <row r="230" spans="1:1" x14ac:dyDescent="0.2">
      <c r="A230" s="74"/>
    </row>
    <row r="231" spans="1:1" x14ac:dyDescent="0.2">
      <c r="A231" s="74"/>
    </row>
    <row r="232" spans="1:1" x14ac:dyDescent="0.2">
      <c r="A232" s="74"/>
    </row>
    <row r="233" spans="1:1" x14ac:dyDescent="0.2">
      <c r="A233" s="74"/>
    </row>
    <row r="234" spans="1:1" x14ac:dyDescent="0.2">
      <c r="A234" s="74"/>
    </row>
    <row r="235" spans="1:1" x14ac:dyDescent="0.2">
      <c r="A235" s="74"/>
    </row>
    <row r="236" spans="1:1" x14ac:dyDescent="0.2">
      <c r="A236" s="74"/>
    </row>
    <row r="237" spans="1:1" x14ac:dyDescent="0.2">
      <c r="A237" s="74"/>
    </row>
    <row r="238" spans="1:1" x14ac:dyDescent="0.2">
      <c r="A238" s="74"/>
    </row>
    <row r="239" spans="1:1" x14ac:dyDescent="0.2">
      <c r="A239" s="74"/>
    </row>
    <row r="240" spans="1:1" x14ac:dyDescent="0.2">
      <c r="A240" s="74"/>
    </row>
    <row r="241" spans="1:1" x14ac:dyDescent="0.2">
      <c r="A241" s="74"/>
    </row>
    <row r="242" spans="1:1" x14ac:dyDescent="0.2">
      <c r="A242" s="74"/>
    </row>
    <row r="243" spans="1:1" x14ac:dyDescent="0.2">
      <c r="A243" s="74"/>
    </row>
    <row r="244" spans="1:1" x14ac:dyDescent="0.2">
      <c r="A244" s="74"/>
    </row>
    <row r="245" spans="1:1" x14ac:dyDescent="0.2">
      <c r="A245" s="74"/>
    </row>
    <row r="246" spans="1:1" x14ac:dyDescent="0.2">
      <c r="A246" s="74"/>
    </row>
    <row r="247" spans="1:1" x14ac:dyDescent="0.2">
      <c r="A247" s="74"/>
    </row>
    <row r="248" spans="1:1" x14ac:dyDescent="0.2">
      <c r="A248" s="74"/>
    </row>
    <row r="249" spans="1:1" x14ac:dyDescent="0.2">
      <c r="A249" s="74"/>
    </row>
    <row r="250" spans="1:1" x14ac:dyDescent="0.2">
      <c r="A250" s="74"/>
    </row>
    <row r="251" spans="1:1" x14ac:dyDescent="0.2">
      <c r="A251" s="74"/>
    </row>
    <row r="252" spans="1:1" x14ac:dyDescent="0.2">
      <c r="A252" s="74"/>
    </row>
    <row r="253" spans="1:1" x14ac:dyDescent="0.2">
      <c r="A253" s="74"/>
    </row>
    <row r="254" spans="1:1" x14ac:dyDescent="0.2">
      <c r="A254" s="74"/>
    </row>
    <row r="255" spans="1:1" x14ac:dyDescent="0.2">
      <c r="A255" s="74"/>
    </row>
    <row r="256" spans="1:1" x14ac:dyDescent="0.2">
      <c r="A256" s="74"/>
    </row>
    <row r="257" spans="1:1" x14ac:dyDescent="0.2">
      <c r="A257" s="74"/>
    </row>
    <row r="258" spans="1:1" x14ac:dyDescent="0.2">
      <c r="A258" s="74"/>
    </row>
    <row r="259" spans="1:1" x14ac:dyDescent="0.2">
      <c r="A259" s="74"/>
    </row>
    <row r="260" spans="1:1" x14ac:dyDescent="0.2">
      <c r="A260" s="74"/>
    </row>
    <row r="261" spans="1:1" x14ac:dyDescent="0.2">
      <c r="A261" s="74"/>
    </row>
    <row r="262" spans="1:1" x14ac:dyDescent="0.2">
      <c r="A262" s="74"/>
    </row>
    <row r="263" spans="1:1" x14ac:dyDescent="0.2">
      <c r="A263" s="74"/>
    </row>
    <row r="264" spans="1:1" x14ac:dyDescent="0.2">
      <c r="A264" s="74"/>
    </row>
    <row r="265" spans="1:1" x14ac:dyDescent="0.2">
      <c r="A265" s="74"/>
    </row>
    <row r="266" spans="1:1" x14ac:dyDescent="0.2">
      <c r="A266" s="74"/>
    </row>
    <row r="267" spans="1:1" x14ac:dyDescent="0.2">
      <c r="A267" s="74"/>
    </row>
    <row r="268" spans="1:1" x14ac:dyDescent="0.2">
      <c r="A268" s="74"/>
    </row>
    <row r="269" spans="1:1" x14ac:dyDescent="0.2">
      <c r="A269" s="74"/>
    </row>
    <row r="270" spans="1:1" x14ac:dyDescent="0.2">
      <c r="A270" s="74"/>
    </row>
    <row r="271" spans="1:1" x14ac:dyDescent="0.2">
      <c r="A271" s="74"/>
    </row>
    <row r="272" spans="1:1" x14ac:dyDescent="0.2">
      <c r="A272" s="74"/>
    </row>
    <row r="273" spans="1:1" x14ac:dyDescent="0.2">
      <c r="A273" s="74"/>
    </row>
    <row r="274" spans="1:1" x14ac:dyDescent="0.2">
      <c r="A274" s="74"/>
    </row>
    <row r="275" spans="1:1" x14ac:dyDescent="0.2">
      <c r="A275" s="74"/>
    </row>
    <row r="276" spans="1:1" x14ac:dyDescent="0.2">
      <c r="A276" s="74"/>
    </row>
    <row r="277" spans="1:1" x14ac:dyDescent="0.2">
      <c r="A277" s="74"/>
    </row>
    <row r="278" spans="1:1" x14ac:dyDescent="0.2">
      <c r="A278" s="74"/>
    </row>
    <row r="279" spans="1:1" x14ac:dyDescent="0.2">
      <c r="A279" s="74"/>
    </row>
    <row r="280" spans="1:1" x14ac:dyDescent="0.2">
      <c r="A280" s="74"/>
    </row>
    <row r="281" spans="1:1" x14ac:dyDescent="0.2">
      <c r="A281" s="74"/>
    </row>
    <row r="282" spans="1:1" x14ac:dyDescent="0.2">
      <c r="A282" s="74"/>
    </row>
    <row r="283" spans="1:1" x14ac:dyDescent="0.2">
      <c r="A283" s="74"/>
    </row>
    <row r="284" spans="1:1" x14ac:dyDescent="0.2">
      <c r="A284" s="74"/>
    </row>
    <row r="285" spans="1:1" x14ac:dyDescent="0.2">
      <c r="A285" s="74"/>
    </row>
    <row r="286" spans="1:1" x14ac:dyDescent="0.2">
      <c r="A286" s="74"/>
    </row>
    <row r="287" spans="1:1" x14ac:dyDescent="0.2">
      <c r="A287" s="74"/>
    </row>
    <row r="288" spans="1:1" x14ac:dyDescent="0.2">
      <c r="A288" s="74"/>
    </row>
    <row r="289" spans="1:1" x14ac:dyDescent="0.2">
      <c r="A289" s="74"/>
    </row>
    <row r="290" spans="1:1" x14ac:dyDescent="0.2">
      <c r="A290" s="74"/>
    </row>
    <row r="291" spans="1:1" x14ac:dyDescent="0.2">
      <c r="A291" s="74"/>
    </row>
    <row r="292" spans="1:1" x14ac:dyDescent="0.2">
      <c r="A292" s="74"/>
    </row>
    <row r="293" spans="1:1" x14ac:dyDescent="0.2">
      <c r="A293" s="74"/>
    </row>
    <row r="294" spans="1:1" x14ac:dyDescent="0.2">
      <c r="A294" s="74"/>
    </row>
    <row r="295" spans="1:1" x14ac:dyDescent="0.2">
      <c r="A295" s="74"/>
    </row>
    <row r="296" spans="1:1" x14ac:dyDescent="0.2">
      <c r="A296" s="74"/>
    </row>
    <row r="297" spans="1:1" x14ac:dyDescent="0.2">
      <c r="A297" s="74"/>
    </row>
    <row r="298" spans="1:1" x14ac:dyDescent="0.2">
      <c r="A298" s="74"/>
    </row>
    <row r="299" spans="1:1" x14ac:dyDescent="0.2">
      <c r="A299" s="74"/>
    </row>
    <row r="300" spans="1:1" x14ac:dyDescent="0.2">
      <c r="A300" s="74"/>
    </row>
    <row r="301" spans="1:1" x14ac:dyDescent="0.2">
      <c r="A301" s="74"/>
    </row>
    <row r="302" spans="1:1" x14ac:dyDescent="0.2">
      <c r="A302" s="74"/>
    </row>
    <row r="303" spans="1:1" x14ac:dyDescent="0.2">
      <c r="A303" s="74"/>
    </row>
    <row r="304" spans="1:1" x14ac:dyDescent="0.2">
      <c r="A304" s="74"/>
    </row>
    <row r="305" spans="1:1" x14ac:dyDescent="0.2">
      <c r="A305" s="74"/>
    </row>
    <row r="306" spans="1:1" x14ac:dyDescent="0.2">
      <c r="A306" s="74"/>
    </row>
    <row r="307" spans="1:1" x14ac:dyDescent="0.2">
      <c r="A307" s="74"/>
    </row>
    <row r="308" spans="1:1" x14ac:dyDescent="0.2">
      <c r="A308" s="74"/>
    </row>
    <row r="309" spans="1:1" x14ac:dyDescent="0.2">
      <c r="A309" s="74"/>
    </row>
    <row r="310" spans="1:1" x14ac:dyDescent="0.2">
      <c r="A310" s="74"/>
    </row>
    <row r="311" spans="1:1" x14ac:dyDescent="0.2">
      <c r="A311" s="74"/>
    </row>
    <row r="312" spans="1:1" x14ac:dyDescent="0.2">
      <c r="A312" s="74"/>
    </row>
    <row r="313" spans="1:1" x14ac:dyDescent="0.2">
      <c r="A313" s="74"/>
    </row>
    <row r="314" spans="1:1" x14ac:dyDescent="0.2">
      <c r="A314" s="74"/>
    </row>
    <row r="315" spans="1:1" x14ac:dyDescent="0.2">
      <c r="A315" s="74"/>
    </row>
    <row r="316" spans="1:1" x14ac:dyDescent="0.2">
      <c r="A316" s="74"/>
    </row>
    <row r="317" spans="1:1" x14ac:dyDescent="0.2">
      <c r="A317" s="74"/>
    </row>
    <row r="318" spans="1:1" x14ac:dyDescent="0.2">
      <c r="A318" s="74"/>
    </row>
    <row r="319" spans="1:1" x14ac:dyDescent="0.2">
      <c r="A319" s="74"/>
    </row>
    <row r="320" spans="1:1" x14ac:dyDescent="0.2">
      <c r="A320" s="74"/>
    </row>
    <row r="321" spans="1:1" x14ac:dyDescent="0.2">
      <c r="A321" s="74"/>
    </row>
    <row r="322" spans="1:1" x14ac:dyDescent="0.2">
      <c r="A322" s="74"/>
    </row>
    <row r="323" spans="1:1" x14ac:dyDescent="0.2">
      <c r="A323" s="74"/>
    </row>
    <row r="324" spans="1:1" x14ac:dyDescent="0.2">
      <c r="A324" s="74"/>
    </row>
    <row r="325" spans="1:1" x14ac:dyDescent="0.2">
      <c r="A325" s="74"/>
    </row>
    <row r="326" spans="1:1" x14ac:dyDescent="0.2">
      <c r="A326" s="74"/>
    </row>
    <row r="327" spans="1:1" x14ac:dyDescent="0.2">
      <c r="A327" s="74"/>
    </row>
    <row r="328" spans="1:1" x14ac:dyDescent="0.2">
      <c r="A328" s="74"/>
    </row>
    <row r="329" spans="1:1" x14ac:dyDescent="0.2">
      <c r="A329" s="74"/>
    </row>
    <row r="330" spans="1:1" x14ac:dyDescent="0.2">
      <c r="A330" s="74"/>
    </row>
    <row r="331" spans="1:1" x14ac:dyDescent="0.2">
      <c r="A331" s="74"/>
    </row>
    <row r="332" spans="1:1" x14ac:dyDescent="0.2">
      <c r="A332" s="74"/>
    </row>
    <row r="333" spans="1:1" x14ac:dyDescent="0.2">
      <c r="A333" s="74"/>
    </row>
    <row r="334" spans="1:1" x14ac:dyDescent="0.2">
      <c r="A334" s="74"/>
    </row>
    <row r="335" spans="1:1" x14ac:dyDescent="0.2">
      <c r="A335" s="74"/>
    </row>
    <row r="336" spans="1:1" x14ac:dyDescent="0.2">
      <c r="A336" s="74"/>
    </row>
    <row r="337" spans="1:1" x14ac:dyDescent="0.2">
      <c r="A337" s="74"/>
    </row>
    <row r="338" spans="1:1" x14ac:dyDescent="0.2">
      <c r="A338" s="74"/>
    </row>
    <row r="339" spans="1:1" x14ac:dyDescent="0.2">
      <c r="A339" s="74"/>
    </row>
    <row r="340" spans="1:1" x14ac:dyDescent="0.2">
      <c r="A340" s="74"/>
    </row>
    <row r="341" spans="1:1" x14ac:dyDescent="0.2">
      <c r="A341" s="74"/>
    </row>
    <row r="342" spans="1:1" x14ac:dyDescent="0.2">
      <c r="A342" s="74"/>
    </row>
    <row r="343" spans="1:1" x14ac:dyDescent="0.2">
      <c r="A343" s="74"/>
    </row>
    <row r="344" spans="1:1" x14ac:dyDescent="0.2">
      <c r="A344" s="74"/>
    </row>
    <row r="345" spans="1:1" x14ac:dyDescent="0.2">
      <c r="A345" s="74"/>
    </row>
    <row r="346" spans="1:1" x14ac:dyDescent="0.2">
      <c r="A346" s="74"/>
    </row>
    <row r="347" spans="1:1" x14ac:dyDescent="0.2">
      <c r="A347" s="74"/>
    </row>
    <row r="348" spans="1:1" x14ac:dyDescent="0.2">
      <c r="A348" s="74"/>
    </row>
    <row r="349" spans="1:1" x14ac:dyDescent="0.2">
      <c r="A349" s="74"/>
    </row>
    <row r="350" spans="1:1" x14ac:dyDescent="0.2">
      <c r="A350" s="74"/>
    </row>
    <row r="351" spans="1:1" x14ac:dyDescent="0.2">
      <c r="A351" s="74"/>
    </row>
    <row r="352" spans="1:1" x14ac:dyDescent="0.2">
      <c r="A352" s="74"/>
    </row>
    <row r="353" spans="1:1" x14ac:dyDescent="0.2">
      <c r="A353" s="74"/>
    </row>
    <row r="354" spans="1:1" x14ac:dyDescent="0.2">
      <c r="A354" s="74"/>
    </row>
    <row r="355" spans="1:1" x14ac:dyDescent="0.2">
      <c r="A355" s="74"/>
    </row>
    <row r="356" spans="1:1" x14ac:dyDescent="0.2">
      <c r="A356" s="74"/>
    </row>
    <row r="357" spans="1:1" x14ac:dyDescent="0.2">
      <c r="A357" s="74"/>
    </row>
    <row r="358" spans="1:1" x14ac:dyDescent="0.2">
      <c r="A358" s="74"/>
    </row>
    <row r="359" spans="1:1" x14ac:dyDescent="0.2">
      <c r="A359" s="74"/>
    </row>
    <row r="360" spans="1:1" x14ac:dyDescent="0.2">
      <c r="A360" s="74"/>
    </row>
    <row r="361" spans="1:1" x14ac:dyDescent="0.2">
      <c r="A361" s="74"/>
    </row>
    <row r="362" spans="1:1" x14ac:dyDescent="0.2">
      <c r="A362" s="74"/>
    </row>
    <row r="363" spans="1:1" x14ac:dyDescent="0.2">
      <c r="A363" s="74"/>
    </row>
    <row r="364" spans="1:1" x14ac:dyDescent="0.2">
      <c r="A364" s="74"/>
    </row>
    <row r="365" spans="1:1" x14ac:dyDescent="0.2">
      <c r="A365" s="74"/>
    </row>
    <row r="366" spans="1:1" x14ac:dyDescent="0.2">
      <c r="A366" s="74"/>
    </row>
    <row r="367" spans="1:1" x14ac:dyDescent="0.2">
      <c r="A367" s="74"/>
    </row>
    <row r="368" spans="1:1" x14ac:dyDescent="0.2">
      <c r="A368" s="74"/>
    </row>
    <row r="369" spans="1:1" x14ac:dyDescent="0.2">
      <c r="A369" s="74"/>
    </row>
    <row r="370" spans="1:1" x14ac:dyDescent="0.2">
      <c r="A370" s="74"/>
    </row>
    <row r="371" spans="1:1" x14ac:dyDescent="0.2">
      <c r="A371" s="74"/>
    </row>
  </sheetData>
  <mergeCells count="44">
    <mergeCell ref="C162:F162"/>
    <mergeCell ref="H162:J162"/>
    <mergeCell ref="C163:F163"/>
    <mergeCell ref="H163:J163"/>
    <mergeCell ref="A117:J117"/>
    <mergeCell ref="A129:J129"/>
    <mergeCell ref="A130:B130"/>
    <mergeCell ref="C160:F160"/>
    <mergeCell ref="H160:J160"/>
    <mergeCell ref="C161:F161"/>
    <mergeCell ref="H161:J161"/>
    <mergeCell ref="A106:J106"/>
    <mergeCell ref="A28:J28"/>
    <mergeCell ref="A30:A31"/>
    <mergeCell ref="B30:B31"/>
    <mergeCell ref="C30:C31"/>
    <mergeCell ref="D30:D31"/>
    <mergeCell ref="E30:E31"/>
    <mergeCell ref="F30:F31"/>
    <mergeCell ref="G30:J30"/>
    <mergeCell ref="A33:J33"/>
    <mergeCell ref="A34:J34"/>
    <mergeCell ref="A61:J61"/>
    <mergeCell ref="A86:J86"/>
    <mergeCell ref="A92:J92"/>
    <mergeCell ref="B26:G26"/>
    <mergeCell ref="B15:H15"/>
    <mergeCell ref="B16:F16"/>
    <mergeCell ref="B17:G17"/>
    <mergeCell ref="B18:H18"/>
    <mergeCell ref="B19:H19"/>
    <mergeCell ref="B20:F20"/>
    <mergeCell ref="B21:F21"/>
    <mergeCell ref="B22:F22"/>
    <mergeCell ref="B23:F23"/>
    <mergeCell ref="B24:G24"/>
    <mergeCell ref="B25:F25"/>
    <mergeCell ref="I14:J14"/>
    <mergeCell ref="I3:J3"/>
    <mergeCell ref="A5:C5"/>
    <mergeCell ref="A6:C6"/>
    <mergeCell ref="A7:C7"/>
    <mergeCell ref="I11:J11"/>
    <mergeCell ref="B14:H14"/>
  </mergeCells>
  <pageMargins left="0.39370078740157483" right="0.27559055118110237" top="0.47244094488188981" bottom="0.27559055118110237" header="0.39370078740157483" footer="0.19685039370078741"/>
  <pageSetup paperSize="9" scale="65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01.11.2022 зміни</vt:lpstr>
      <vt:lpstr>'на 01.11.2022 зміни'!Область_печати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2022-12-26T07:21:32Z</cp:lastPrinted>
  <dcterms:created xsi:type="dcterms:W3CDTF">2022-04-06T08:28:25Z</dcterms:created>
  <dcterms:modified xsi:type="dcterms:W3CDTF">2022-12-27T08:33:10Z</dcterms:modified>
</cp:coreProperties>
</file>