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36 (позачергова) сесія 8 скликання 03.10.2023 р\прийняті\"/>
    </mc:Choice>
  </mc:AlternateContent>
  <xr:revisionPtr revIDLastSave="0" documentId="8_{596F9879-0757-49CA-8F31-700058FCAC9D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зміни на 2023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'зміни на 2023 (2)'!$A$1:$J$177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3" i="1" l="1"/>
  <c r="I173" i="1"/>
  <c r="H173" i="1"/>
  <c r="G173" i="1"/>
  <c r="J171" i="1"/>
  <c r="I171" i="1"/>
  <c r="H171" i="1"/>
  <c r="G171" i="1"/>
  <c r="K168" i="1"/>
  <c r="K167" i="1"/>
  <c r="K166" i="1"/>
  <c r="F166" i="1"/>
  <c r="F173" i="1" s="1"/>
  <c r="K165" i="1"/>
  <c r="K164" i="1"/>
  <c r="F164" i="1"/>
  <c r="F171" i="1" s="1"/>
  <c r="K163" i="1"/>
  <c r="J162" i="1"/>
  <c r="K162" i="1" s="1"/>
  <c r="I162" i="1"/>
  <c r="H162" i="1"/>
  <c r="G162" i="1"/>
  <c r="J155" i="1"/>
  <c r="I155" i="1"/>
  <c r="H155" i="1"/>
  <c r="G155" i="1"/>
  <c r="F155" i="1"/>
  <c r="E147" i="1"/>
  <c r="J146" i="1"/>
  <c r="I146" i="1"/>
  <c r="H146" i="1"/>
  <c r="G146" i="1"/>
  <c r="E146" i="1"/>
  <c r="D146" i="1"/>
  <c r="C146" i="1"/>
  <c r="J145" i="1"/>
  <c r="I145" i="1"/>
  <c r="H145" i="1"/>
  <c r="G145" i="1"/>
  <c r="E145" i="1"/>
  <c r="D145" i="1"/>
  <c r="C145" i="1"/>
  <c r="J144" i="1"/>
  <c r="I144" i="1"/>
  <c r="H144" i="1"/>
  <c r="G144" i="1"/>
  <c r="E144" i="1"/>
  <c r="D144" i="1"/>
  <c r="C144" i="1"/>
  <c r="J143" i="1"/>
  <c r="I143" i="1"/>
  <c r="H143" i="1"/>
  <c r="G143" i="1"/>
  <c r="E143" i="1"/>
  <c r="D143" i="1"/>
  <c r="C143" i="1"/>
  <c r="J142" i="1"/>
  <c r="I142" i="1"/>
  <c r="H142" i="1"/>
  <c r="G142" i="1"/>
  <c r="E142" i="1"/>
  <c r="D142" i="1"/>
  <c r="C142" i="1"/>
  <c r="J141" i="1"/>
  <c r="I141" i="1"/>
  <c r="H141" i="1"/>
  <c r="G141" i="1"/>
  <c r="E141" i="1"/>
  <c r="D141" i="1"/>
  <c r="C141" i="1"/>
  <c r="G140" i="1"/>
  <c r="K139" i="1"/>
  <c r="F139" i="1"/>
  <c r="F146" i="1" s="1"/>
  <c r="K138" i="1"/>
  <c r="F138" i="1"/>
  <c r="F145" i="1" s="1"/>
  <c r="K137" i="1"/>
  <c r="F137" i="1"/>
  <c r="F144" i="1" s="1"/>
  <c r="K136" i="1"/>
  <c r="F136" i="1"/>
  <c r="F143" i="1" s="1"/>
  <c r="K135" i="1"/>
  <c r="F135" i="1"/>
  <c r="F142" i="1" s="1"/>
  <c r="K134" i="1"/>
  <c r="F134" i="1"/>
  <c r="F141" i="1" s="1"/>
  <c r="J133" i="1"/>
  <c r="J140" i="1" s="1"/>
  <c r="I133" i="1"/>
  <c r="I140" i="1" s="1"/>
  <c r="H133" i="1"/>
  <c r="H140" i="1" s="1"/>
  <c r="G133" i="1"/>
  <c r="E133" i="1"/>
  <c r="D133" i="1"/>
  <c r="C133" i="1"/>
  <c r="J126" i="1"/>
  <c r="I126" i="1"/>
  <c r="H126" i="1"/>
  <c r="G126" i="1"/>
  <c r="F126" i="1"/>
  <c r="D126" i="1"/>
  <c r="A113" i="1"/>
  <c r="F112" i="1"/>
  <c r="F111" i="1"/>
  <c r="F110" i="1"/>
  <c r="F109" i="1"/>
  <c r="J108" i="1"/>
  <c r="I108" i="1"/>
  <c r="H108" i="1"/>
  <c r="G108" i="1"/>
  <c r="F108" i="1" s="1"/>
  <c r="D108" i="1"/>
  <c r="C108" i="1"/>
  <c r="F107" i="1"/>
  <c r="F106" i="1"/>
  <c r="F105" i="1"/>
  <c r="F104" i="1"/>
  <c r="J103" i="1"/>
  <c r="I103" i="1"/>
  <c r="H103" i="1"/>
  <c r="G103" i="1"/>
  <c r="F103" i="1"/>
  <c r="D103" i="1"/>
  <c r="C103" i="1"/>
  <c r="F100" i="1"/>
  <c r="F98" i="1"/>
  <c r="F97" i="1" s="1"/>
  <c r="J97" i="1"/>
  <c r="I97" i="1"/>
  <c r="H97" i="1"/>
  <c r="G97" i="1"/>
  <c r="E97" i="1"/>
  <c r="F94" i="1"/>
  <c r="F93" i="1"/>
  <c r="J92" i="1"/>
  <c r="I92" i="1"/>
  <c r="H92" i="1"/>
  <c r="H91" i="1" s="1"/>
  <c r="G92" i="1"/>
  <c r="F92" i="1" s="1"/>
  <c r="E92" i="1"/>
  <c r="J91" i="1"/>
  <c r="I91" i="1"/>
  <c r="E91" i="1"/>
  <c r="D91" i="1"/>
  <c r="C91" i="1"/>
  <c r="C81" i="1"/>
  <c r="F78" i="1"/>
  <c r="J77" i="1"/>
  <c r="F77" i="1" s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K66" i="1" s="1"/>
  <c r="I66" i="1"/>
  <c r="I38" i="1" s="1"/>
  <c r="H66" i="1"/>
  <c r="H81" i="1" s="1"/>
  <c r="G66" i="1"/>
  <c r="G81" i="1" s="1"/>
  <c r="E66" i="1"/>
  <c r="E81" i="1" s="1"/>
  <c r="D66" i="1"/>
  <c r="D81" i="1" s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7" i="1"/>
  <c r="F57" i="1"/>
  <c r="K56" i="1"/>
  <c r="F55" i="1"/>
  <c r="F54" i="1"/>
  <c r="F53" i="1"/>
  <c r="F52" i="1"/>
  <c r="J51" i="1"/>
  <c r="I51" i="1"/>
  <c r="H51" i="1"/>
  <c r="G51" i="1"/>
  <c r="F51" i="1" s="1"/>
  <c r="E51" i="1"/>
  <c r="C51" i="1"/>
  <c r="F50" i="1"/>
  <c r="F49" i="1"/>
  <c r="J48" i="1"/>
  <c r="I48" i="1"/>
  <c r="H48" i="1"/>
  <c r="G48" i="1"/>
  <c r="F48" i="1" s="1"/>
  <c r="F44" i="1"/>
  <c r="E44" i="1"/>
  <c r="E36" i="1" s="1"/>
  <c r="D44" i="1"/>
  <c r="C44" i="1"/>
  <c r="F43" i="1"/>
  <c r="F42" i="1"/>
  <c r="F41" i="1"/>
  <c r="F40" i="1"/>
  <c r="F39" i="1"/>
  <c r="J38" i="1"/>
  <c r="J37" i="1" s="1"/>
  <c r="H38" i="1"/>
  <c r="G38" i="1"/>
  <c r="H37" i="1"/>
  <c r="G37" i="1"/>
  <c r="E37" i="1"/>
  <c r="D37" i="1"/>
  <c r="C37" i="1"/>
  <c r="H36" i="1"/>
  <c r="G36" i="1"/>
  <c r="D36" i="1"/>
  <c r="C36" i="1"/>
  <c r="L35" i="1"/>
  <c r="M34" i="1"/>
  <c r="M35" i="1" s="1"/>
  <c r="F34" i="1"/>
  <c r="J33" i="1"/>
  <c r="I33" i="1"/>
  <c r="H33" i="1"/>
  <c r="H80" i="1" s="1"/>
  <c r="H82" i="1" s="1"/>
  <c r="G33" i="1"/>
  <c r="G80" i="1" s="1"/>
  <c r="F33" i="1"/>
  <c r="E33" i="1"/>
  <c r="D33" i="1"/>
  <c r="D80" i="1" s="1"/>
  <c r="C33" i="1"/>
  <c r="C80" i="1" s="1"/>
  <c r="C82" i="1" s="1"/>
  <c r="G82" i="1" l="1"/>
  <c r="D82" i="1"/>
  <c r="J36" i="1"/>
  <c r="J80" i="1"/>
  <c r="I37" i="1"/>
  <c r="F38" i="1"/>
  <c r="J81" i="1"/>
  <c r="E80" i="1"/>
  <c r="E82" i="1" s="1"/>
  <c r="F66" i="1"/>
  <c r="G91" i="1"/>
  <c r="F91" i="1" s="1"/>
  <c r="F133" i="1"/>
  <c r="F162" i="1"/>
  <c r="I81" i="1"/>
  <c r="F81" i="1" s="1"/>
  <c r="N34" i="1"/>
  <c r="K133" i="1"/>
  <c r="J82" i="1" l="1"/>
  <c r="I80" i="1"/>
  <c r="I36" i="1"/>
  <c r="F37" i="1"/>
  <c r="F36" i="1" s="1"/>
  <c r="F140" i="1"/>
  <c r="I82" i="1" l="1"/>
  <c r="F80" i="1"/>
  <c r="F82" i="1" s="1"/>
</calcChain>
</file>

<file path=xl/sharedStrings.xml><?xml version="1.0" encoding="utf-8"?>
<sst xmlns="http://schemas.openxmlformats.org/spreadsheetml/2006/main" count="226" uniqueCount="174">
  <si>
    <t>Додаток</t>
  </si>
  <si>
    <t>"ПОГОДЖЕНО"</t>
  </si>
  <si>
    <t>В.о. начальника управління соціальної політики Козятинської міської ради</t>
  </si>
  <si>
    <t>Ірина ПАВЛЮК</t>
  </si>
  <si>
    <t>"____" ___________ 2023 р.</t>
  </si>
  <si>
    <t>02.10.2023р.</t>
  </si>
  <si>
    <t>Проект</t>
  </si>
  <si>
    <t>Уточнений</t>
  </si>
  <si>
    <t>Зміни</t>
  </si>
  <si>
    <t>Х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</si>
  <si>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</si>
  <si>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</si>
  <si>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</si>
  <si>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</si>
  <si>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</si>
  <si>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</si>
  <si>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</si>
  <si>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</si>
  <si>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</si>
  <si>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</si>
  <si>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</si>
  <si>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</si>
  <si>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</si>
  <si>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</si>
  <si>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</si>
  <si>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</si>
  <si>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</si>
  <si>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</si>
  <si>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</si>
  <si>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</si>
  <si>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</si>
  <si>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</si>
  <si>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</si>
  <si>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</si>
  <si>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</si>
  <si>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</si>
  <si>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</si>
  <si>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</si>
  <si>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</si>
  <si>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</si>
  <si>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</si>
  <si>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</si>
  <si>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</si>
  <si>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</si>
  <si>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</si>
  <si>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</si>
  <si>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r>
      <t xml:space="preserve"> 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</si>
  <si>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</si>
  <si>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</si>
  <si>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</si>
  <si>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t>Факт  2021р.</t>
  </si>
  <si>
    <t>Фінансовий план 2022р. (затверджений зі змінами)</t>
  </si>
  <si>
    <t>Факт  2022р.</t>
  </si>
  <si>
    <t>Плановий рік  (усього),      2023р.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</si>
  <si>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</si>
  <si>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</si>
  <si>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</si>
  <si>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</si>
  <si>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</si>
  <si>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</si>
  <si>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</si>
  <si>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</si>
  <si>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</si>
  <si>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</si>
  <si>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</si>
  <si>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</si>
  <si>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</si>
  <si>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</si>
  <si>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</si>
  <si>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приміщень  з коштів місцевого бюджету 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</si>
  <si>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</si>
  <si>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</si>
  <si>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 xml:space="preserve">Дохід з місцевого бюджету за програмою " Здоров'я жителів Козятинської територіальної громади на 2022-2024роки" </t>
  </si>
  <si>
    <t>медикаменти, ПММ та ємкості для води</t>
  </si>
  <si>
    <t>проведення медичних оглядів військово-лікарської комісії</t>
  </si>
  <si>
    <t>Дохід за цільовими програмами, у тому числі:</t>
  </si>
  <si>
    <t>Підтримка інших громад (покриття витрат на проведення медичних оглядів та лікування населення громад)</t>
  </si>
  <si>
    <t>Мінветеранів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</si>
  <si>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</si>
  <si>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</si>
  <si>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</si>
  <si>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</si>
  <si>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</si>
  <si>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</si>
  <si>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та на інших рахунках станом 01.01.2023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</si>
  <si>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</si>
  <si>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</si>
  <si>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</si>
  <si>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</si>
  <si>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</si>
  <si>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</si>
  <si>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</si>
  <si>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</si>
  <si>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</si>
  <si>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</si>
  <si>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</si>
  <si>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</si>
  <si>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</si>
  <si>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</si>
  <si>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</si>
  <si>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</si>
  <si>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</si>
  <si>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</si>
  <si>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</si>
  <si>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</si>
  <si>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</si>
  <si>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реконструкція приміщень (капітальний ремонт)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</si>
  <si>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</si>
  <si>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</si>
  <si>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</si>
  <si>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</si>
  <si>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</si>
  <si>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</si>
  <si>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</si>
  <si>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</si>
  <si>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</si>
  <si>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</si>
  <si>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</si>
  <si>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</si>
  <si>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</si>
  <si>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</si>
  <si>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</si>
  <si>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залишок коштів з НСЗУ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</si>
  <si>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</si>
  <si>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</si>
  <si>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</si>
  <si>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</si>
  <si>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</si>
  <si>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</si>
  <si>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</si>
  <si>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</si>
  <si>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</si>
  <si>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</si>
  <si>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</si>
  <si>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</si>
  <si>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</si>
  <si>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</si>
  <si>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</si>
  <si>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</si>
  <si>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</si>
  <si>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</si>
  <si>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</si>
  <si>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</si>
  <si>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</si>
  <si>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</si>
  <si>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</si>
  <si>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</si>
  <si>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</si>
  <si>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</si>
  <si>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</si>
  <si>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</si>
  <si>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</si>
  <si>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</si>
  <si>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</si>
  <si>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</si>
  <si>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</si>
  <si>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</si>
  <si>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</si>
  <si>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</si>
  <si>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</si>
  <si>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</si>
  <si>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</si>
  <si>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</si>
  <si>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</si>
  <si>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</si>
  <si>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</si>
  <si>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</si>
  <si>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</si>
  <si>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</si>
  <si>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</si>
  <si>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</si>
  <si>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</si>
  <si>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r>
      <t>від 03.10.</t>
    </r>
    <r>
      <rPr>
        <u/>
        <sz val="10"/>
        <rFont val="Times New Roman"/>
        <family val="1"/>
        <charset val="204"/>
      </rPr>
      <t>2023</t>
    </r>
    <r>
      <rPr>
        <sz val="10"/>
        <rFont val="Times New Roman"/>
        <family val="1"/>
        <charset val="204"/>
      </rPr>
      <t xml:space="preserve"> р. № 1147-VІІІ</t>
    </r>
  </si>
  <si>
    <r>
      <t xml:space="preserve">до рішення  </t>
    </r>
    <r>
      <rPr>
        <u/>
        <sz val="10"/>
        <rFont val="Times New Roman"/>
        <family val="1"/>
        <charset val="204"/>
      </rPr>
      <t>36 (п)</t>
    </r>
    <r>
      <rPr>
        <sz val="10"/>
        <rFont val="Times New Roman"/>
        <family val="1"/>
        <charset val="204"/>
      </rPr>
      <t xml:space="preserve"> сесії    8 скликання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</si>
</sst>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</numFmts>
  <fonts count="1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8" fontId="1" fillId="2" borderId="2" xfId="0" applyNumberFormat="1" applyFont="1" applyFill="1" applyBorder="1" applyAlignment="1">
      <alignment vertical="center" wrapText="1"/>
    </xf>
    <xf numFmtId="168" fontId="8" fillId="0" borderId="2" xfId="0" applyNumberFormat="1" applyFont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70" fontId="1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170" fontId="1" fillId="2" borderId="0" xfId="0" applyNumberFormat="1" applyFont="1" applyFill="1" applyAlignment="1">
      <alignment horizontal="righ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0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70" fontId="1" fillId="0" borderId="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S387"/>
  <sheetViews>
    <sheetView tabSelected="1" view="pageBreakPreview" zoomScale="60" zoomScaleNormal="75" workbookViewId="0">
      <selection activeCell="J2" sqref="J2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3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4.42578125" style="1" customWidth="1"/>
    <col min="15" max="15" width="13.5703125" style="1" customWidth="1"/>
    <col min="16" max="16" width="14.42578125" style="1" customWidth="1"/>
    <col min="17" max="17" width="14.7109375" style="1" bestFit="1" customWidth="1"/>
    <col min="18" max="16384" width="9.140625" style="1"/>
  </cols>
  <sheetData>
    <row r="1" spans="1:10" x14ac:dyDescent="0.2">
      <c r="J1" s="1" t="s">
        <v>0</v>
      </c>
    </row>
    <row r="2" spans="1:10" x14ac:dyDescent="0.2">
      <c r="J2" s="4" t="s">
        <v>173</v>
      </c>
    </row>
    <row r="3" spans="1:10" x14ac:dyDescent="0.2">
      <c r="I3" s="97" t="s">
        <v>172</v>
      </c>
      <c r="J3" s="97"/>
    </row>
    <row r="4" spans="1:10" ht="20.25" x14ac:dyDescent="0.2">
      <c r="A4" s="5" t="s">
        <v>1</v>
      </c>
      <c r="D4" s="6"/>
      <c r="H4" s="5"/>
      <c r="I4" s="5"/>
      <c r="J4" s="5"/>
    </row>
    <row r="5" spans="1:10" ht="45" customHeight="1" x14ac:dyDescent="0.2">
      <c r="A5" s="98" t="s">
        <v>2</v>
      </c>
      <c r="B5" s="99"/>
      <c r="C5" s="99"/>
      <c r="G5" s="7"/>
      <c r="H5" s="8"/>
      <c r="I5" s="8"/>
      <c r="J5" s="8"/>
    </row>
    <row r="6" spans="1:10" ht="20.25" x14ac:dyDescent="0.2">
      <c r="A6" s="100" t="s">
        <v>3</v>
      </c>
      <c r="B6" s="101"/>
      <c r="C6" s="101"/>
      <c r="G6" s="5"/>
      <c r="H6" s="8"/>
      <c r="I6" s="8"/>
      <c r="J6" s="8"/>
    </row>
    <row r="7" spans="1:10" ht="20.25" x14ac:dyDescent="0.2">
      <c r="A7" s="102" t="s">
        <v>4</v>
      </c>
      <c r="B7" s="102"/>
      <c r="C7" s="102"/>
      <c r="H7" s="5"/>
      <c r="I7" s="5" t="s">
        <v>5</v>
      </c>
      <c r="J7" s="5"/>
    </row>
    <row r="8" spans="1:10" x14ac:dyDescent="0.2">
      <c r="I8" s="9" t="s">
        <v>6</v>
      </c>
      <c r="J8" s="10"/>
    </row>
    <row r="9" spans="1:10" x14ac:dyDescent="0.2">
      <c r="I9" s="9" t="s">
        <v>7</v>
      </c>
      <c r="J9" s="10"/>
    </row>
    <row r="10" spans="1:10" x14ac:dyDescent="0.2">
      <c r="I10" s="9" t="s">
        <v>8</v>
      </c>
      <c r="J10" s="2" t="s">
        <v>9</v>
      </c>
    </row>
    <row r="11" spans="1:10" x14ac:dyDescent="0.2">
      <c r="I11" s="103" t="s">
        <v>10</v>
      </c>
      <c r="J11" s="104"/>
    </row>
    <row r="13" spans="1:10" s="12" customFormat="1" ht="15.75" x14ac:dyDescent="0.2">
      <c r="A13" s="11" t="s">
        <v>11</v>
      </c>
      <c r="B13" s="93">
        <v>2023</v>
      </c>
      <c r="C13" s="94"/>
      <c r="D13" s="94"/>
      <c r="E13" s="94"/>
      <c r="F13" s="94"/>
      <c r="G13" s="94"/>
      <c r="H13" s="95"/>
      <c r="I13" s="96" t="s">
        <v>12</v>
      </c>
      <c r="J13" s="96"/>
    </row>
    <row r="14" spans="1:10" s="12" customFormat="1" ht="15.75" x14ac:dyDescent="0.2">
      <c r="A14" s="13" t="s">
        <v>13</v>
      </c>
      <c r="B14" s="105" t="s">
        <v>14</v>
      </c>
      <c r="C14" s="105"/>
      <c r="D14" s="105"/>
      <c r="E14" s="105"/>
      <c r="F14" s="105"/>
      <c r="G14" s="105"/>
      <c r="H14" s="105"/>
      <c r="I14" s="11" t="s">
        <v>15</v>
      </c>
      <c r="J14" s="14" t="s">
        <v>16</v>
      </c>
    </row>
    <row r="15" spans="1:10" s="12" customFormat="1" ht="15.75" x14ac:dyDescent="0.2">
      <c r="A15" s="13" t="s">
        <v>17</v>
      </c>
      <c r="B15" s="105" t="s">
        <v>18</v>
      </c>
      <c r="C15" s="105"/>
      <c r="D15" s="105"/>
      <c r="E15" s="105"/>
      <c r="F15" s="105"/>
      <c r="G15" s="15"/>
      <c r="H15" s="15"/>
      <c r="I15" s="11" t="s">
        <v>19</v>
      </c>
      <c r="J15" s="16"/>
    </row>
    <row r="16" spans="1:10" s="12" customFormat="1" ht="15.75" x14ac:dyDescent="0.2">
      <c r="A16" s="13" t="s">
        <v>20</v>
      </c>
      <c r="B16" s="105" t="s">
        <v>21</v>
      </c>
      <c r="C16" s="105"/>
      <c r="D16" s="105"/>
      <c r="E16" s="105"/>
      <c r="F16" s="105"/>
      <c r="G16" s="106"/>
      <c r="H16" s="15"/>
      <c r="I16" s="11" t="s">
        <v>22</v>
      </c>
      <c r="J16" s="16"/>
    </row>
    <row r="17" spans="1:10" s="12" customFormat="1" ht="15.75" x14ac:dyDescent="0.2">
      <c r="A17" s="13" t="s">
        <v>23</v>
      </c>
      <c r="B17" s="105" t="s">
        <v>24</v>
      </c>
      <c r="C17" s="105"/>
      <c r="D17" s="105"/>
      <c r="E17" s="105"/>
      <c r="F17" s="105"/>
      <c r="G17" s="107"/>
      <c r="H17" s="108"/>
      <c r="I17" s="11" t="s">
        <v>25</v>
      </c>
      <c r="J17" s="16"/>
    </row>
    <row r="18" spans="1:10" s="12" customFormat="1" ht="15.75" x14ac:dyDescent="0.2">
      <c r="A18" s="13" t="s">
        <v>26</v>
      </c>
      <c r="B18" s="105" t="s">
        <v>27</v>
      </c>
      <c r="C18" s="105"/>
      <c r="D18" s="105"/>
      <c r="E18" s="105"/>
      <c r="F18" s="105"/>
      <c r="G18" s="105"/>
      <c r="H18" s="105"/>
      <c r="I18" s="11" t="s">
        <v>28</v>
      </c>
      <c r="J18" s="16"/>
    </row>
    <row r="19" spans="1:10" s="12" customFormat="1" ht="15.75" x14ac:dyDescent="0.2">
      <c r="A19" s="13" t="s">
        <v>29</v>
      </c>
      <c r="B19" s="105" t="s">
        <v>30</v>
      </c>
      <c r="C19" s="105"/>
      <c r="D19" s="105"/>
      <c r="E19" s="105"/>
      <c r="F19" s="105"/>
      <c r="G19" s="17"/>
      <c r="H19" s="18"/>
      <c r="I19" s="11" t="s">
        <v>31</v>
      </c>
      <c r="J19" s="19" t="s">
        <v>32</v>
      </c>
    </row>
    <row r="20" spans="1:10" s="12" customFormat="1" ht="31.5" x14ac:dyDescent="0.2">
      <c r="A20" s="13" t="s">
        <v>33</v>
      </c>
      <c r="B20" s="105" t="s">
        <v>34</v>
      </c>
      <c r="C20" s="105"/>
      <c r="D20" s="105"/>
      <c r="E20" s="105"/>
      <c r="F20" s="105"/>
      <c r="G20" s="20"/>
      <c r="H20" s="21"/>
      <c r="I20" s="22" t="s">
        <v>35</v>
      </c>
      <c r="J20" s="23" t="s">
        <v>9</v>
      </c>
    </row>
    <row r="21" spans="1:10" s="12" customFormat="1" ht="31.5" x14ac:dyDescent="0.2">
      <c r="A21" s="13" t="s">
        <v>36</v>
      </c>
      <c r="B21" s="105" t="s">
        <v>37</v>
      </c>
      <c r="C21" s="105"/>
      <c r="D21" s="105"/>
      <c r="E21" s="105"/>
      <c r="F21" s="105"/>
      <c r="G21" s="20"/>
      <c r="H21" s="21"/>
      <c r="I21" s="22" t="s">
        <v>38</v>
      </c>
      <c r="J21" s="24"/>
    </row>
    <row r="22" spans="1:10" s="12" customFormat="1" ht="15.75" x14ac:dyDescent="0.2">
      <c r="A22" s="13" t="s">
        <v>39</v>
      </c>
      <c r="B22" s="105">
        <v>424</v>
      </c>
      <c r="C22" s="105"/>
      <c r="D22" s="105"/>
      <c r="E22" s="105"/>
      <c r="F22" s="105"/>
      <c r="G22" s="17"/>
      <c r="H22" s="17"/>
      <c r="I22" s="17"/>
      <c r="J22" s="25"/>
    </row>
    <row r="23" spans="1:10" s="12" customFormat="1" ht="15.75" x14ac:dyDescent="0.2">
      <c r="A23" s="13" t="s">
        <v>40</v>
      </c>
      <c r="B23" s="105" t="s">
        <v>41</v>
      </c>
      <c r="C23" s="105"/>
      <c r="D23" s="105"/>
      <c r="E23" s="105"/>
      <c r="F23" s="105"/>
      <c r="G23" s="105"/>
      <c r="H23" s="15"/>
      <c r="I23" s="15"/>
      <c r="J23" s="26"/>
    </row>
    <row r="24" spans="1:10" s="12" customFormat="1" ht="15.75" x14ac:dyDescent="0.2">
      <c r="A24" s="13" t="s">
        <v>42</v>
      </c>
      <c r="B24" s="105" t="s">
        <v>43</v>
      </c>
      <c r="C24" s="105"/>
      <c r="D24" s="105"/>
      <c r="E24" s="105"/>
      <c r="F24" s="105"/>
      <c r="G24" s="27"/>
      <c r="H24" s="17"/>
      <c r="I24" s="17"/>
      <c r="J24" s="25"/>
    </row>
    <row r="25" spans="1:10" s="12" customFormat="1" ht="15.75" x14ac:dyDescent="0.2">
      <c r="A25" s="13" t="s">
        <v>44</v>
      </c>
      <c r="B25" s="105" t="s">
        <v>45</v>
      </c>
      <c r="C25" s="105"/>
      <c r="D25" s="105"/>
      <c r="E25" s="105"/>
      <c r="F25" s="105"/>
      <c r="G25" s="94"/>
      <c r="H25" s="15"/>
      <c r="I25" s="15"/>
      <c r="J25" s="26"/>
    </row>
    <row r="27" spans="1:10" x14ac:dyDescent="0.2">
      <c r="A27" s="112" t="s">
        <v>46</v>
      </c>
      <c r="B27" s="112"/>
      <c r="C27" s="112"/>
      <c r="D27" s="112"/>
      <c r="E27" s="112"/>
      <c r="F27" s="112"/>
      <c r="G27" s="112"/>
      <c r="H27" s="112"/>
      <c r="I27" s="112"/>
      <c r="J27" s="28" t="s">
        <v>47</v>
      </c>
    </row>
    <row r="28" spans="1:10" ht="18" customHeight="1" x14ac:dyDescent="0.2">
      <c r="A28" s="113" t="s">
        <v>48</v>
      </c>
      <c r="B28" s="114" t="s">
        <v>49</v>
      </c>
      <c r="C28" s="114" t="s">
        <v>50</v>
      </c>
      <c r="D28" s="114" t="s">
        <v>51</v>
      </c>
      <c r="E28" s="115" t="s">
        <v>52</v>
      </c>
      <c r="F28" s="114" t="s">
        <v>53</v>
      </c>
      <c r="G28" s="114" t="s">
        <v>54</v>
      </c>
      <c r="H28" s="114"/>
      <c r="I28" s="114"/>
      <c r="J28" s="114"/>
    </row>
    <row r="29" spans="1:10" ht="81.599999999999994" customHeight="1" x14ac:dyDescent="0.2">
      <c r="A29" s="113"/>
      <c r="B29" s="114"/>
      <c r="C29" s="114"/>
      <c r="D29" s="114"/>
      <c r="E29" s="115"/>
      <c r="F29" s="114"/>
      <c r="G29" s="29" t="s">
        <v>55</v>
      </c>
      <c r="H29" s="29" t="s">
        <v>56</v>
      </c>
      <c r="I29" s="29" t="s">
        <v>57</v>
      </c>
      <c r="J29" s="29" t="s">
        <v>58</v>
      </c>
    </row>
    <row r="30" spans="1:10" x14ac:dyDescent="0.2">
      <c r="A30" s="10">
        <v>1</v>
      </c>
      <c r="B30" s="30">
        <v>2</v>
      </c>
      <c r="C30" s="30">
        <v>3</v>
      </c>
      <c r="D30" s="30">
        <v>4</v>
      </c>
      <c r="E30" s="31"/>
      <c r="F30" s="30">
        <v>5</v>
      </c>
      <c r="G30" s="30">
        <v>6</v>
      </c>
      <c r="H30" s="30">
        <v>7</v>
      </c>
      <c r="I30" s="30">
        <v>8</v>
      </c>
      <c r="J30" s="30">
        <v>9</v>
      </c>
    </row>
    <row r="31" spans="1:10" x14ac:dyDescent="0.2">
      <c r="A31" s="110" t="s">
        <v>59</v>
      </c>
      <c r="B31" s="110"/>
      <c r="C31" s="110"/>
      <c r="D31" s="110"/>
      <c r="E31" s="110"/>
      <c r="F31" s="110"/>
      <c r="G31" s="110"/>
      <c r="H31" s="110"/>
      <c r="I31" s="110"/>
      <c r="J31" s="111"/>
    </row>
    <row r="32" spans="1:10" s="32" customFormat="1" x14ac:dyDescent="0.2">
      <c r="A32" s="116" t="s">
        <v>60</v>
      </c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4" s="32" customFormat="1" ht="37.5" x14ac:dyDescent="0.2">
      <c r="A33" s="33" t="s">
        <v>61</v>
      </c>
      <c r="B33" s="34">
        <v>1010</v>
      </c>
      <c r="C33" s="35">
        <f t="shared" ref="C33:J33" si="0">C34+C35</f>
        <v>71517.299999999988</v>
      </c>
      <c r="D33" s="35">
        <f t="shared" si="0"/>
        <v>91112</v>
      </c>
      <c r="E33" s="36">
        <f t="shared" si="0"/>
        <v>82734.5</v>
      </c>
      <c r="F33" s="35">
        <f>F34+F35</f>
        <v>91632.1</v>
      </c>
      <c r="G33" s="35">
        <f t="shared" si="0"/>
        <v>22520.400000000001</v>
      </c>
      <c r="H33" s="35">
        <f t="shared" si="0"/>
        <v>22931.1</v>
      </c>
      <c r="I33" s="35">
        <f t="shared" si="0"/>
        <v>23222.799999999999</v>
      </c>
      <c r="J33" s="35">
        <f t="shared" si="0"/>
        <v>22957.8</v>
      </c>
    </row>
    <row r="34" spans="1:14" s="32" customFormat="1" ht="19.5" thickBot="1" x14ac:dyDescent="0.25">
      <c r="A34" s="37" t="s">
        <v>62</v>
      </c>
      <c r="B34" s="34"/>
      <c r="C34" s="35">
        <v>68901.399999999994</v>
      </c>
      <c r="D34" s="35">
        <v>87112</v>
      </c>
      <c r="E34" s="36">
        <v>80151.8</v>
      </c>
      <c r="F34" s="35">
        <f>G34+H34+I34+J34</f>
        <v>84132.1</v>
      </c>
      <c r="G34" s="35">
        <v>20645.400000000001</v>
      </c>
      <c r="H34" s="35">
        <v>21056.1</v>
      </c>
      <c r="I34" s="35">
        <v>21347.8</v>
      </c>
      <c r="J34" s="35">
        <v>21082.799999999999</v>
      </c>
      <c r="L34" s="38"/>
      <c r="M34" s="39">
        <f>L34/4</f>
        <v>0</v>
      </c>
      <c r="N34" s="39">
        <f>M34*0.85</f>
        <v>0</v>
      </c>
    </row>
    <row r="35" spans="1:14" s="32" customFormat="1" ht="30.75" thickBot="1" x14ac:dyDescent="0.25">
      <c r="A35" s="37" t="s">
        <v>63</v>
      </c>
      <c r="B35" s="34"/>
      <c r="C35" s="40">
        <v>2615.9</v>
      </c>
      <c r="D35" s="40">
        <v>4000</v>
      </c>
      <c r="E35" s="41">
        <v>2582.6999999999998</v>
      </c>
      <c r="F35" s="40">
        <v>7500</v>
      </c>
      <c r="G35" s="40">
        <v>1875</v>
      </c>
      <c r="H35" s="40">
        <v>1875</v>
      </c>
      <c r="I35" s="40">
        <v>1875</v>
      </c>
      <c r="J35" s="40">
        <v>1875</v>
      </c>
      <c r="L35" s="39">
        <f>L34*0.85</f>
        <v>0</v>
      </c>
      <c r="M35" s="39">
        <f>M34*0.85</f>
        <v>0</v>
      </c>
    </row>
    <row r="36" spans="1:14" s="32" customFormat="1" x14ac:dyDescent="0.2">
      <c r="A36" s="42" t="s">
        <v>64</v>
      </c>
      <c r="B36" s="34"/>
      <c r="C36" s="36">
        <f t="shared" ref="C36:D36" si="1">C37+C44</f>
        <v>15527.5</v>
      </c>
      <c r="D36" s="36">
        <f t="shared" si="1"/>
        <v>21855.9</v>
      </c>
      <c r="E36" s="36">
        <f>E37+E44</f>
        <v>18656.8</v>
      </c>
      <c r="F36" s="36">
        <f>F37+F44</f>
        <v>37753.300000000003</v>
      </c>
      <c r="G36" s="36">
        <f t="shared" ref="G36:J36" si="2">G37+G44</f>
        <v>15982.2</v>
      </c>
      <c r="H36" s="36">
        <f t="shared" si="2"/>
        <v>4166.6000000000004</v>
      </c>
      <c r="I36" s="36">
        <f t="shared" si="2"/>
        <v>3411.6</v>
      </c>
      <c r="J36" s="36">
        <f t="shared" si="2"/>
        <v>14192.9</v>
      </c>
    </row>
    <row r="37" spans="1:14" s="32" customFormat="1" ht="56.25" x14ac:dyDescent="0.2">
      <c r="A37" s="33" t="s">
        <v>65</v>
      </c>
      <c r="B37" s="34">
        <v>1020</v>
      </c>
      <c r="C37" s="35">
        <f>C38+C40+C41</f>
        <v>15527.5</v>
      </c>
      <c r="D37" s="35">
        <f>D38+D40+D41+D42+D39</f>
        <v>19920.2</v>
      </c>
      <c r="E37" s="36">
        <f>E38+E40+E41+E42+E39</f>
        <v>16825.099999999999</v>
      </c>
      <c r="F37" s="35">
        <f>G37+H37+I37+J37</f>
        <v>37753.300000000003</v>
      </c>
      <c r="G37" s="35">
        <f>G38+G43+G39+G42+G40+G41</f>
        <v>15982.2</v>
      </c>
      <c r="H37" s="35">
        <f t="shared" ref="H37:J37" si="3">H38+H43+H39+H42+H40+H41</f>
        <v>4166.6000000000004</v>
      </c>
      <c r="I37" s="35">
        <f t="shared" si="3"/>
        <v>3411.6</v>
      </c>
      <c r="J37" s="35">
        <f t="shared" si="3"/>
        <v>14192.9</v>
      </c>
    </row>
    <row r="38" spans="1:14" s="32" customFormat="1" ht="19.5" thickBot="1" x14ac:dyDescent="0.25">
      <c r="A38" s="43" t="s">
        <v>66</v>
      </c>
      <c r="B38" s="34"/>
      <c r="C38" s="40">
        <v>15527.5</v>
      </c>
      <c r="D38" s="40">
        <v>12600</v>
      </c>
      <c r="E38" s="41">
        <v>10444.299999999999</v>
      </c>
      <c r="F38" s="35">
        <f>G38+H38+I38+J38</f>
        <v>14500</v>
      </c>
      <c r="G38" s="40">
        <f>G66</f>
        <v>5854.4000000000005</v>
      </c>
      <c r="H38" s="40">
        <f t="shared" ref="H38:J38" si="4">H66</f>
        <v>2166.6</v>
      </c>
      <c r="I38" s="40">
        <f t="shared" si="4"/>
        <v>1411.6</v>
      </c>
      <c r="J38" s="40">
        <f t="shared" si="4"/>
        <v>5067.3999999999996</v>
      </c>
    </row>
    <row r="39" spans="1:14" s="32" customFormat="1" x14ac:dyDescent="0.2">
      <c r="A39" s="44" t="s">
        <v>67</v>
      </c>
      <c r="B39" s="34"/>
      <c r="C39" s="40"/>
      <c r="D39" s="40">
        <v>5000</v>
      </c>
      <c r="E39" s="41">
        <v>5000</v>
      </c>
      <c r="F39" s="35">
        <f>G39+H39+I39+J39</f>
        <v>4700</v>
      </c>
      <c r="G39" s="40">
        <v>4700</v>
      </c>
      <c r="H39" s="40"/>
      <c r="I39" s="40"/>
      <c r="J39" s="40"/>
    </row>
    <row r="40" spans="1:14" s="32" customFormat="1" x14ac:dyDescent="0.2">
      <c r="A40" s="44" t="s">
        <v>68</v>
      </c>
      <c r="B40" s="34"/>
      <c r="C40" s="40">
        <v>0</v>
      </c>
      <c r="D40" s="40">
        <v>1265.5999999999999</v>
      </c>
      <c r="E40" s="41">
        <v>480.8</v>
      </c>
      <c r="F40" s="35">
        <f t="shared" ref="F40:F41" si="5">G40+H40+I40+J40</f>
        <v>2427.8000000000002</v>
      </c>
      <c r="G40" s="40">
        <v>427.8</v>
      </c>
      <c r="H40" s="40">
        <v>2000</v>
      </c>
      <c r="I40" s="40"/>
      <c r="J40" s="40"/>
    </row>
    <row r="41" spans="1:14" s="32" customFormat="1" x14ac:dyDescent="0.2">
      <c r="A41" s="24" t="s">
        <v>69</v>
      </c>
      <c r="B41" s="34"/>
      <c r="C41" s="40">
        <v>0</v>
      </c>
      <c r="D41" s="40">
        <v>154.6</v>
      </c>
      <c r="E41" s="41"/>
      <c r="F41" s="35">
        <f t="shared" si="5"/>
        <v>600</v>
      </c>
      <c r="G41" s="40"/>
      <c r="H41" s="40"/>
      <c r="I41" s="40"/>
      <c r="J41" s="40">
        <v>600</v>
      </c>
    </row>
    <row r="42" spans="1:14" s="32" customFormat="1" x14ac:dyDescent="0.2">
      <c r="A42" s="45" t="s">
        <v>70</v>
      </c>
      <c r="B42" s="34"/>
      <c r="C42" s="40"/>
      <c r="D42" s="40">
        <v>900</v>
      </c>
      <c r="E42" s="41">
        <v>900</v>
      </c>
      <c r="F42" s="35">
        <f>G42+H42+I42+J42</f>
        <v>12088</v>
      </c>
      <c r="G42" s="40">
        <v>5000</v>
      </c>
      <c r="H42" s="40"/>
      <c r="I42" s="40"/>
      <c r="J42" s="40">
        <v>7088</v>
      </c>
    </row>
    <row r="43" spans="1:14" s="32" customFormat="1" x14ac:dyDescent="0.2">
      <c r="A43" s="24" t="s">
        <v>71</v>
      </c>
      <c r="B43" s="34"/>
      <c r="C43" s="40"/>
      <c r="D43" s="40"/>
      <c r="E43" s="41"/>
      <c r="F43" s="35">
        <f>G43+H43+I43+J43</f>
        <v>3437.5</v>
      </c>
      <c r="G43" s="40"/>
      <c r="H43" s="40"/>
      <c r="I43" s="40">
        <v>2000</v>
      </c>
      <c r="J43" s="40">
        <v>1437.5</v>
      </c>
    </row>
    <row r="44" spans="1:14" s="32" customFormat="1" ht="56.25" x14ac:dyDescent="0.2">
      <c r="A44" s="46" t="s">
        <v>72</v>
      </c>
      <c r="B44" s="34">
        <v>1021</v>
      </c>
      <c r="C44" s="35">
        <f>C45+C46+C47</f>
        <v>0</v>
      </c>
      <c r="D44" s="35">
        <f>D45+D46+D47</f>
        <v>1935.7</v>
      </c>
      <c r="E44" s="36">
        <f>E45+E46+E47</f>
        <v>1831.7</v>
      </c>
      <c r="F44" s="35">
        <f>G44+H44+I44+J44</f>
        <v>0</v>
      </c>
      <c r="G44" s="40"/>
      <c r="H44" s="40"/>
      <c r="I44" s="40"/>
      <c r="J44" s="40"/>
    </row>
    <row r="45" spans="1:14" s="32" customFormat="1" x14ac:dyDescent="0.2">
      <c r="A45" s="47" t="s">
        <v>73</v>
      </c>
      <c r="B45" s="34"/>
      <c r="C45" s="40">
        <v>0</v>
      </c>
      <c r="D45" s="40">
        <v>324</v>
      </c>
      <c r="E45" s="41">
        <v>300</v>
      </c>
      <c r="F45" s="35"/>
      <c r="G45" s="40"/>
      <c r="H45" s="40"/>
      <c r="I45" s="40"/>
      <c r="J45" s="40"/>
    </row>
    <row r="46" spans="1:14" s="32" customFormat="1" x14ac:dyDescent="0.2">
      <c r="A46" s="45" t="s">
        <v>70</v>
      </c>
      <c r="B46" s="34"/>
      <c r="C46" s="40">
        <v>0</v>
      </c>
      <c r="D46" s="40">
        <v>80</v>
      </c>
      <c r="E46" s="41">
        <v>0</v>
      </c>
      <c r="F46" s="41"/>
      <c r="G46" s="40"/>
      <c r="H46" s="40"/>
      <c r="I46" s="40"/>
      <c r="J46" s="40"/>
      <c r="L46" s="48"/>
    </row>
    <row r="47" spans="1:14" s="32" customFormat="1" x14ac:dyDescent="0.2">
      <c r="A47" s="45" t="s">
        <v>74</v>
      </c>
      <c r="B47" s="34"/>
      <c r="C47" s="40">
        <v>0</v>
      </c>
      <c r="D47" s="40">
        <v>1531.7</v>
      </c>
      <c r="E47" s="41">
        <v>1531.7</v>
      </c>
      <c r="F47" s="41"/>
      <c r="G47" s="40"/>
      <c r="H47" s="40"/>
      <c r="I47" s="40"/>
      <c r="J47" s="40"/>
      <c r="L47" s="48"/>
    </row>
    <row r="48" spans="1:14" s="32" customFormat="1" x14ac:dyDescent="0.2">
      <c r="A48" s="45" t="s">
        <v>75</v>
      </c>
      <c r="B48" s="34">
        <v>1030</v>
      </c>
      <c r="C48" s="40"/>
      <c r="D48" s="40"/>
      <c r="E48" s="41"/>
      <c r="F48" s="35">
        <f>G48+H48+I48+J48</f>
        <v>3837.2</v>
      </c>
      <c r="G48" s="35">
        <f>G49+G50</f>
        <v>959.3</v>
      </c>
      <c r="H48" s="35">
        <f t="shared" ref="H48:J48" si="6">H49+H50</f>
        <v>959.3</v>
      </c>
      <c r="I48" s="35">
        <f t="shared" si="6"/>
        <v>959.3</v>
      </c>
      <c r="J48" s="35">
        <f t="shared" si="6"/>
        <v>959.3</v>
      </c>
    </row>
    <row r="49" spans="1:17" s="32" customFormat="1" ht="37.5" x14ac:dyDescent="0.2">
      <c r="A49" s="49" t="s">
        <v>76</v>
      </c>
      <c r="B49" s="50">
        <v>1031</v>
      </c>
      <c r="C49" s="40"/>
      <c r="D49" s="40"/>
      <c r="E49" s="41"/>
      <c r="F49" s="40">
        <f t="shared" ref="F49:F57" si="7">G49+H49+I49+J49</f>
        <v>2000</v>
      </c>
      <c r="G49" s="40">
        <v>500</v>
      </c>
      <c r="H49" s="40">
        <v>500</v>
      </c>
      <c r="I49" s="40">
        <v>500</v>
      </c>
      <c r="J49" s="40">
        <v>500</v>
      </c>
    </row>
    <row r="50" spans="1:17" s="32" customFormat="1" ht="26.65" customHeight="1" x14ac:dyDescent="0.2">
      <c r="A50" s="49" t="s">
        <v>77</v>
      </c>
      <c r="B50" s="50">
        <v>1032</v>
      </c>
      <c r="C50" s="40">
        <v>0</v>
      </c>
      <c r="D50" s="40"/>
      <c r="E50" s="41">
        <v>0</v>
      </c>
      <c r="F50" s="40">
        <f t="shared" si="7"/>
        <v>1837.2</v>
      </c>
      <c r="G50" s="40">
        <v>459.3</v>
      </c>
      <c r="H50" s="40">
        <v>459.3</v>
      </c>
      <c r="I50" s="40">
        <v>459.3</v>
      </c>
      <c r="J50" s="40">
        <v>459.3</v>
      </c>
    </row>
    <row r="51" spans="1:17" s="32" customFormat="1" x14ac:dyDescent="0.2">
      <c r="A51" s="33" t="s">
        <v>78</v>
      </c>
      <c r="B51" s="34">
        <v>1040</v>
      </c>
      <c r="C51" s="35">
        <f>C52+C53+C54+C55</f>
        <v>1900.5</v>
      </c>
      <c r="D51" s="35">
        <v>728</v>
      </c>
      <c r="E51" s="36">
        <f>E52+E53+E54</f>
        <v>3881.5</v>
      </c>
      <c r="F51" s="35">
        <f t="shared" si="7"/>
        <v>3000</v>
      </c>
      <c r="G51" s="35">
        <f>G52+G53+G54+G55</f>
        <v>750</v>
      </c>
      <c r="H51" s="35">
        <f t="shared" ref="H51:J51" si="8">H52+H53+H54+H55</f>
        <v>750</v>
      </c>
      <c r="I51" s="35">
        <f t="shared" si="8"/>
        <v>750</v>
      </c>
      <c r="J51" s="35">
        <f t="shared" si="8"/>
        <v>750</v>
      </c>
    </row>
    <row r="52" spans="1:17" s="32" customFormat="1" ht="19.5" thickBot="1" x14ac:dyDescent="0.25">
      <c r="A52" s="37" t="s">
        <v>79</v>
      </c>
      <c r="B52" s="51">
        <v>1041</v>
      </c>
      <c r="C52" s="40">
        <v>43.4</v>
      </c>
      <c r="D52" s="40">
        <v>48</v>
      </c>
      <c r="E52" s="41">
        <v>245.7</v>
      </c>
      <c r="F52" s="40">
        <f t="shared" si="7"/>
        <v>500</v>
      </c>
      <c r="G52" s="40">
        <v>125</v>
      </c>
      <c r="H52" s="40">
        <v>125</v>
      </c>
      <c r="I52" s="40">
        <v>125</v>
      </c>
      <c r="J52" s="40">
        <v>125</v>
      </c>
    </row>
    <row r="53" spans="1:17" s="32" customFormat="1" ht="19.5" thickBot="1" x14ac:dyDescent="0.25">
      <c r="A53" s="37" t="s">
        <v>80</v>
      </c>
      <c r="B53" s="51">
        <v>1042</v>
      </c>
      <c r="C53" s="40">
        <v>11.3</v>
      </c>
      <c r="D53" s="40" t="s">
        <v>81</v>
      </c>
      <c r="E53" s="41">
        <v>0.5</v>
      </c>
      <c r="F53" s="40">
        <f t="shared" si="7"/>
        <v>0</v>
      </c>
      <c r="G53" s="40"/>
      <c r="H53" s="40"/>
      <c r="I53" s="40"/>
      <c r="J53" s="40"/>
    </row>
    <row r="54" spans="1:17" s="32" customFormat="1" ht="19.5" thickBot="1" x14ac:dyDescent="0.25">
      <c r="A54" s="37" t="s">
        <v>82</v>
      </c>
      <c r="B54" s="51">
        <v>1043</v>
      </c>
      <c r="C54" s="40">
        <v>1404.5</v>
      </c>
      <c r="D54" s="40">
        <v>80</v>
      </c>
      <c r="E54" s="41">
        <v>3635.3</v>
      </c>
      <c r="F54" s="40">
        <f>G54+H54+I54+J54</f>
        <v>2500</v>
      </c>
      <c r="G54" s="40">
        <v>625</v>
      </c>
      <c r="H54" s="40">
        <v>625</v>
      </c>
      <c r="I54" s="40">
        <v>625</v>
      </c>
      <c r="J54" s="40">
        <v>625</v>
      </c>
    </row>
    <row r="55" spans="1:17" s="32" customFormat="1" ht="19.5" thickBot="1" x14ac:dyDescent="0.25">
      <c r="A55" s="37" t="s">
        <v>83</v>
      </c>
      <c r="B55" s="51">
        <v>1044</v>
      </c>
      <c r="C55" s="40">
        <v>441.3</v>
      </c>
      <c r="D55" s="40">
        <v>600</v>
      </c>
      <c r="E55" s="41">
        <v>0</v>
      </c>
      <c r="F55" s="35">
        <f t="shared" si="7"/>
        <v>0</v>
      </c>
      <c r="G55" s="40"/>
      <c r="H55" s="40"/>
      <c r="I55" s="40"/>
      <c r="J55" s="40"/>
    </row>
    <row r="56" spans="1:17" s="32" customFormat="1" ht="30.75" thickBot="1" x14ac:dyDescent="0.25">
      <c r="A56" s="43" t="s">
        <v>84</v>
      </c>
      <c r="B56" s="51">
        <v>1045</v>
      </c>
      <c r="C56" s="40">
        <v>9717.4</v>
      </c>
      <c r="D56" s="40" t="s">
        <v>81</v>
      </c>
      <c r="E56" s="41">
        <v>0</v>
      </c>
      <c r="F56" s="41">
        <v>1575.1</v>
      </c>
      <c r="G56" s="40"/>
      <c r="H56" s="40"/>
      <c r="I56" s="40"/>
      <c r="J56" s="40"/>
      <c r="K56" s="48">
        <f>F56-8969</f>
        <v>-7393.9</v>
      </c>
    </row>
    <row r="57" spans="1:17" s="32" customFormat="1" x14ac:dyDescent="0.2">
      <c r="A57" s="49" t="s">
        <v>85</v>
      </c>
      <c r="B57" s="51">
        <v>1047</v>
      </c>
      <c r="C57" s="40">
        <v>0</v>
      </c>
      <c r="D57" s="40" t="s">
        <v>81</v>
      </c>
      <c r="E57" s="41">
        <v>0</v>
      </c>
      <c r="F57" s="40">
        <f t="shared" si="7"/>
        <v>0</v>
      </c>
      <c r="G57" s="40"/>
      <c r="H57" s="40"/>
      <c r="I57" s="40"/>
      <c r="J57" s="40"/>
      <c r="K57" s="32">
        <f>35204-764.3</f>
        <v>34439.699999999997</v>
      </c>
    </row>
    <row r="58" spans="1:17" x14ac:dyDescent="0.2">
      <c r="A58" s="109" t="s">
        <v>86</v>
      </c>
      <c r="B58" s="110"/>
      <c r="C58" s="110"/>
      <c r="D58" s="110"/>
      <c r="E58" s="110"/>
      <c r="F58" s="110"/>
      <c r="G58" s="110"/>
      <c r="H58" s="110"/>
      <c r="I58" s="110"/>
      <c r="J58" s="111"/>
    </row>
    <row r="59" spans="1:17" x14ac:dyDescent="0.2">
      <c r="A59" s="33" t="s">
        <v>87</v>
      </c>
      <c r="B59" s="10">
        <v>1050</v>
      </c>
      <c r="C59" s="40">
        <v>50791.3</v>
      </c>
      <c r="D59" s="40">
        <v>78100.100000000006</v>
      </c>
      <c r="E59" s="41">
        <v>61098.9</v>
      </c>
      <c r="F59" s="41">
        <f>SUM(G59:J59)</f>
        <v>62460.7</v>
      </c>
      <c r="G59" s="40">
        <v>15292.1</v>
      </c>
      <c r="H59" s="40">
        <v>15634.4</v>
      </c>
      <c r="I59" s="40">
        <v>15877.5</v>
      </c>
      <c r="J59" s="40">
        <v>15656.7</v>
      </c>
      <c r="K59" s="38">
        <f>J59/3</f>
        <v>5218.9000000000005</v>
      </c>
      <c r="L59" s="40"/>
      <c r="M59" s="52"/>
      <c r="N59" s="52"/>
      <c r="O59" s="2"/>
      <c r="P59" s="53"/>
      <c r="Q59" s="54"/>
    </row>
    <row r="60" spans="1:17" x14ac:dyDescent="0.2">
      <c r="A60" s="33" t="s">
        <v>88</v>
      </c>
      <c r="B60" s="10">
        <v>1060</v>
      </c>
      <c r="C60" s="40">
        <v>10591.5</v>
      </c>
      <c r="D60" s="40">
        <v>17182</v>
      </c>
      <c r="E60" s="41">
        <v>13047.7</v>
      </c>
      <c r="F60" s="41">
        <f t="shared" ref="F60" si="9">SUM(G60:J60)</f>
        <v>13713.5</v>
      </c>
      <c r="G60" s="40">
        <v>3363.8</v>
      </c>
      <c r="H60" s="40">
        <v>3432.2</v>
      </c>
      <c r="I60" s="40">
        <v>3480.8</v>
      </c>
      <c r="J60" s="40">
        <v>3436.7</v>
      </c>
      <c r="K60" s="38">
        <f t="shared" ref="K60:K76" si="10">J60/3</f>
        <v>1145.5666666666666</v>
      </c>
      <c r="L60" s="40"/>
      <c r="M60" s="52"/>
      <c r="N60" s="52"/>
      <c r="O60" s="2"/>
      <c r="P60" s="53"/>
      <c r="Q60" s="54"/>
    </row>
    <row r="61" spans="1:17" x14ac:dyDescent="0.2">
      <c r="A61" s="33" t="s">
        <v>89</v>
      </c>
      <c r="B61" s="10">
        <v>1070</v>
      </c>
      <c r="C61" s="40">
        <v>3382.9</v>
      </c>
      <c r="D61" s="40">
        <v>2300</v>
      </c>
      <c r="E61" s="41">
        <v>2684.7</v>
      </c>
      <c r="F61" s="41">
        <f>SUM(G61:J61)</f>
        <v>6000</v>
      </c>
      <c r="G61" s="40">
        <v>1000</v>
      </c>
      <c r="H61" s="40">
        <v>3000</v>
      </c>
      <c r="I61" s="40">
        <v>1000</v>
      </c>
      <c r="J61" s="40">
        <v>1000</v>
      </c>
      <c r="K61" s="38">
        <f t="shared" si="10"/>
        <v>333.33333333333331</v>
      </c>
      <c r="L61" s="55"/>
      <c r="M61" s="55"/>
      <c r="N61" s="55"/>
      <c r="O61" s="55"/>
      <c r="P61" s="55"/>
      <c r="Q61" s="54"/>
    </row>
    <row r="62" spans="1:17" x14ac:dyDescent="0.2">
      <c r="A62" s="33" t="s">
        <v>90</v>
      </c>
      <c r="B62" s="10">
        <v>1080</v>
      </c>
      <c r="C62" s="40">
        <v>9513.7999999999993</v>
      </c>
      <c r="D62" s="40">
        <v>8000</v>
      </c>
      <c r="E62" s="41">
        <v>9698.7000000000007</v>
      </c>
      <c r="F62" s="41">
        <f>SUM(G62:J62)</f>
        <v>12000</v>
      </c>
      <c r="G62" s="40">
        <v>3000</v>
      </c>
      <c r="H62" s="40">
        <v>3000</v>
      </c>
      <c r="I62" s="40">
        <v>3000</v>
      </c>
      <c r="J62" s="40">
        <v>3000</v>
      </c>
      <c r="K62" s="38">
        <f t="shared" si="10"/>
        <v>1000</v>
      </c>
      <c r="Q62" s="54"/>
    </row>
    <row r="63" spans="1:17" x14ac:dyDescent="0.2">
      <c r="A63" s="33" t="s">
        <v>91</v>
      </c>
      <c r="B63" s="10">
        <v>1090</v>
      </c>
      <c r="C63" s="40">
        <v>789.4</v>
      </c>
      <c r="D63" s="40">
        <v>1600</v>
      </c>
      <c r="E63" s="41">
        <v>1178.9000000000001</v>
      </c>
      <c r="F63" s="41">
        <f t="shared" ref="F63:F74" si="11">SUM(G63:J63)</f>
        <v>2000</v>
      </c>
      <c r="G63" s="40">
        <v>500</v>
      </c>
      <c r="H63" s="40">
        <v>500</v>
      </c>
      <c r="I63" s="40">
        <v>500</v>
      </c>
      <c r="J63" s="40">
        <v>500</v>
      </c>
      <c r="K63" s="38">
        <f t="shared" si="10"/>
        <v>166.66666666666666</v>
      </c>
      <c r="Q63" s="54"/>
    </row>
    <row r="64" spans="1:17" x14ac:dyDescent="0.2">
      <c r="A64" s="33" t="s">
        <v>92</v>
      </c>
      <c r="B64" s="10">
        <v>1100</v>
      </c>
      <c r="C64" s="40">
        <v>1691.6</v>
      </c>
      <c r="D64" s="40">
        <v>1989.6</v>
      </c>
      <c r="E64" s="41">
        <v>2081.8000000000002</v>
      </c>
      <c r="F64" s="41">
        <f>SUM(G64:J64)</f>
        <v>3227.8</v>
      </c>
      <c r="G64" s="40">
        <v>1127.8</v>
      </c>
      <c r="H64" s="40">
        <v>700</v>
      </c>
      <c r="I64" s="40">
        <v>700</v>
      </c>
      <c r="J64" s="40">
        <v>700</v>
      </c>
      <c r="K64" s="38">
        <f t="shared" si="10"/>
        <v>233.33333333333334</v>
      </c>
      <c r="Q64" s="54"/>
    </row>
    <row r="65" spans="1:17" x14ac:dyDescent="0.2">
      <c r="A65" s="33" t="s">
        <v>93</v>
      </c>
      <c r="B65" s="10">
        <v>1110</v>
      </c>
      <c r="C65" s="40">
        <v>42.1</v>
      </c>
      <c r="D65" s="40">
        <v>120</v>
      </c>
      <c r="E65" s="41">
        <v>200.9</v>
      </c>
      <c r="F65" s="41">
        <f>SUM(G65:J65)</f>
        <v>600</v>
      </c>
      <c r="G65" s="40">
        <v>150</v>
      </c>
      <c r="H65" s="40">
        <v>150</v>
      </c>
      <c r="I65" s="40">
        <v>150</v>
      </c>
      <c r="J65" s="40">
        <v>150</v>
      </c>
      <c r="K65" s="38">
        <f t="shared" si="10"/>
        <v>50</v>
      </c>
      <c r="Q65" s="54"/>
    </row>
    <row r="66" spans="1:17" ht="75" x14ac:dyDescent="0.2">
      <c r="A66" s="33" t="s">
        <v>94</v>
      </c>
      <c r="B66" s="10">
        <v>1120</v>
      </c>
      <c r="C66" s="35">
        <v>7222.7</v>
      </c>
      <c r="D66" s="35">
        <f>D67+D68+D69+D70+D71</f>
        <v>12600</v>
      </c>
      <c r="E66" s="36">
        <f>E67+E68+E69+E70+E71</f>
        <v>10618.600000000002</v>
      </c>
      <c r="F66" s="35">
        <f>SUM(G66:J66)</f>
        <v>14500</v>
      </c>
      <c r="G66" s="35">
        <f t="shared" ref="G66:H66" si="12">G67+G68+G69+G70+G71</f>
        <v>5854.4000000000005</v>
      </c>
      <c r="H66" s="35">
        <f t="shared" si="12"/>
        <v>2166.6</v>
      </c>
      <c r="I66" s="35">
        <f>I67+I68+I69+I70+I71</f>
        <v>1411.6</v>
      </c>
      <c r="J66" s="35">
        <f>J67+J68+J69+J70+J71</f>
        <v>5067.3999999999996</v>
      </c>
      <c r="K66" s="38">
        <f t="shared" si="10"/>
        <v>1689.1333333333332</v>
      </c>
      <c r="L66" s="35"/>
      <c r="Q66" s="54"/>
    </row>
    <row r="67" spans="1:17" x14ac:dyDescent="0.2">
      <c r="A67" s="49" t="s">
        <v>95</v>
      </c>
      <c r="B67" s="10">
        <v>1121</v>
      </c>
      <c r="C67" s="40">
        <v>4849.2</v>
      </c>
      <c r="D67" s="40">
        <v>8021.9</v>
      </c>
      <c r="E67" s="41">
        <v>7407.3</v>
      </c>
      <c r="F67" s="40">
        <f>SUM(G67:J67)</f>
        <v>8668</v>
      </c>
      <c r="G67" s="40">
        <v>4350</v>
      </c>
      <c r="H67" s="40">
        <v>725</v>
      </c>
      <c r="I67" s="40"/>
      <c r="J67" s="40">
        <v>3593</v>
      </c>
      <c r="K67" s="38">
        <f>J67/3</f>
        <v>1197.6666666666667</v>
      </c>
      <c r="L67" s="40"/>
      <c r="M67" s="53"/>
      <c r="Q67" s="54"/>
    </row>
    <row r="68" spans="1:17" x14ac:dyDescent="0.2">
      <c r="A68" s="49" t="s">
        <v>96</v>
      </c>
      <c r="B68" s="10">
        <v>1122</v>
      </c>
      <c r="C68" s="40">
        <v>288.5</v>
      </c>
      <c r="D68" s="40">
        <v>562.5</v>
      </c>
      <c r="E68" s="41">
        <v>383.1</v>
      </c>
      <c r="F68" s="40">
        <f t="shared" si="11"/>
        <v>562.4</v>
      </c>
      <c r="G68" s="40">
        <v>140.6</v>
      </c>
      <c r="H68" s="40">
        <v>140.6</v>
      </c>
      <c r="I68" s="40">
        <v>140.6</v>
      </c>
      <c r="J68" s="40">
        <v>140.6</v>
      </c>
      <c r="K68" s="38">
        <f t="shared" si="10"/>
        <v>46.866666666666667</v>
      </c>
      <c r="L68" s="40"/>
      <c r="Q68" s="54"/>
    </row>
    <row r="69" spans="1:17" x14ac:dyDescent="0.2">
      <c r="A69" s="49" t="s">
        <v>97</v>
      </c>
      <c r="B69" s="10">
        <v>1123</v>
      </c>
      <c r="C69" s="40">
        <v>1963.3</v>
      </c>
      <c r="D69" s="40">
        <v>3770.9</v>
      </c>
      <c r="E69" s="41">
        <v>2560</v>
      </c>
      <c r="F69" s="40">
        <f t="shared" si="11"/>
        <v>4859.2</v>
      </c>
      <c r="G69" s="40">
        <v>1214.8</v>
      </c>
      <c r="H69" s="40">
        <v>1214.8</v>
      </c>
      <c r="I69" s="40">
        <v>1214.8</v>
      </c>
      <c r="J69" s="40">
        <v>1214.8</v>
      </c>
      <c r="K69" s="38">
        <f t="shared" si="10"/>
        <v>404.93333333333334</v>
      </c>
      <c r="L69" s="40"/>
      <c r="Q69" s="54"/>
    </row>
    <row r="70" spans="1:17" x14ac:dyDescent="0.2">
      <c r="A70" s="49" t="s">
        <v>98</v>
      </c>
      <c r="B70" s="10">
        <v>1124</v>
      </c>
      <c r="C70" s="40">
        <v>18.600000000000001</v>
      </c>
      <c r="D70" s="40">
        <v>138</v>
      </c>
      <c r="E70" s="41">
        <v>138</v>
      </c>
      <c r="F70" s="40">
        <f t="shared" si="11"/>
        <v>185.6</v>
      </c>
      <c r="G70" s="40">
        <v>92.8</v>
      </c>
      <c r="H70" s="40">
        <v>30</v>
      </c>
      <c r="I70" s="40"/>
      <c r="J70" s="40">
        <v>62.8</v>
      </c>
      <c r="K70" s="38">
        <f>J70/3</f>
        <v>20.933333333333334</v>
      </c>
      <c r="L70" s="40"/>
      <c r="Q70" s="54"/>
    </row>
    <row r="71" spans="1:17" x14ac:dyDescent="0.2">
      <c r="A71" s="49" t="s">
        <v>99</v>
      </c>
      <c r="B71" s="10">
        <v>1125</v>
      </c>
      <c r="C71" s="40">
        <v>103.1</v>
      </c>
      <c r="D71" s="40">
        <v>106.7</v>
      </c>
      <c r="E71" s="41">
        <v>130.19999999999999</v>
      </c>
      <c r="F71" s="40">
        <f t="shared" si="11"/>
        <v>224.8</v>
      </c>
      <c r="G71" s="40">
        <v>56.2</v>
      </c>
      <c r="H71" s="40">
        <v>56.2</v>
      </c>
      <c r="I71" s="40">
        <v>56.2</v>
      </c>
      <c r="J71" s="40">
        <v>56.2</v>
      </c>
      <c r="K71" s="38">
        <f t="shared" si="10"/>
        <v>18.733333333333334</v>
      </c>
      <c r="L71" s="40"/>
      <c r="Q71" s="54"/>
    </row>
    <row r="72" spans="1:17" x14ac:dyDescent="0.2">
      <c r="A72" s="49" t="s">
        <v>100</v>
      </c>
      <c r="B72" s="10">
        <v>1126</v>
      </c>
      <c r="C72" s="40"/>
      <c r="D72" s="40"/>
      <c r="E72" s="41"/>
      <c r="F72" s="40">
        <f t="shared" si="11"/>
        <v>0</v>
      </c>
      <c r="G72" s="40"/>
      <c r="H72" s="40"/>
      <c r="I72" s="40"/>
      <c r="J72" s="40"/>
      <c r="K72" s="38">
        <f t="shared" si="10"/>
        <v>0</v>
      </c>
      <c r="L72" s="40"/>
      <c r="Q72" s="54"/>
    </row>
    <row r="73" spans="1:17" ht="37.5" x14ac:dyDescent="0.2">
      <c r="A73" s="33" t="s">
        <v>101</v>
      </c>
      <c r="B73" s="10">
        <v>1130</v>
      </c>
      <c r="C73" s="40">
        <v>58.4</v>
      </c>
      <c r="D73" s="40">
        <v>120</v>
      </c>
      <c r="E73" s="41">
        <v>108.2</v>
      </c>
      <c r="F73" s="40">
        <f t="shared" si="11"/>
        <v>235.09999999999997</v>
      </c>
      <c r="G73" s="40">
        <v>58.8</v>
      </c>
      <c r="H73" s="40">
        <v>58.8</v>
      </c>
      <c r="I73" s="40">
        <v>58.8</v>
      </c>
      <c r="J73" s="40">
        <v>58.7</v>
      </c>
      <c r="K73" s="38">
        <f t="shared" si="10"/>
        <v>19.566666666666666</v>
      </c>
      <c r="L73" s="40"/>
      <c r="Q73" s="54"/>
    </row>
    <row r="74" spans="1:17" x14ac:dyDescent="0.2">
      <c r="A74" s="33" t="s">
        <v>102</v>
      </c>
      <c r="B74" s="10">
        <v>1140</v>
      </c>
      <c r="C74" s="40">
        <v>39</v>
      </c>
      <c r="D74" s="40">
        <v>60</v>
      </c>
      <c r="E74" s="41">
        <v>57.2</v>
      </c>
      <c r="F74" s="41">
        <f t="shared" si="11"/>
        <v>60</v>
      </c>
      <c r="G74" s="40">
        <v>15</v>
      </c>
      <c r="H74" s="40">
        <v>15</v>
      </c>
      <c r="I74" s="40">
        <v>15</v>
      </c>
      <c r="J74" s="40">
        <v>15</v>
      </c>
      <c r="K74" s="38">
        <f t="shared" si="10"/>
        <v>5</v>
      </c>
      <c r="L74" s="40"/>
      <c r="Q74" s="54"/>
    </row>
    <row r="75" spans="1:17" x14ac:dyDescent="0.2">
      <c r="A75" s="33" t="s">
        <v>103</v>
      </c>
      <c r="B75" s="10">
        <v>1150</v>
      </c>
      <c r="C75" s="40">
        <v>99.9</v>
      </c>
      <c r="D75" s="40">
        <v>120</v>
      </c>
      <c r="E75" s="41">
        <v>464.9</v>
      </c>
      <c r="F75" s="41">
        <f>SUM(G75:J75)</f>
        <v>600</v>
      </c>
      <c r="G75" s="40">
        <v>150</v>
      </c>
      <c r="H75" s="40">
        <v>150</v>
      </c>
      <c r="I75" s="40">
        <v>150</v>
      </c>
      <c r="J75" s="40">
        <v>150</v>
      </c>
      <c r="K75" s="38">
        <f t="shared" si="10"/>
        <v>50</v>
      </c>
      <c r="L75" s="40"/>
      <c r="Q75" s="54"/>
    </row>
    <row r="76" spans="1:17" x14ac:dyDescent="0.2">
      <c r="A76" s="33" t="s">
        <v>104</v>
      </c>
      <c r="B76" s="10">
        <v>1160</v>
      </c>
      <c r="C76" s="41">
        <v>14440.1</v>
      </c>
      <c r="D76" s="40">
        <v>980</v>
      </c>
      <c r="E76" s="41">
        <v>2457.1999999999998</v>
      </c>
      <c r="F76" s="41">
        <f>SUM(G76:J76)</f>
        <v>13663.1</v>
      </c>
      <c r="G76" s="40">
        <v>6575.1</v>
      </c>
      <c r="H76" s="40"/>
      <c r="I76" s="40"/>
      <c r="J76" s="40">
        <v>7088</v>
      </c>
      <c r="K76" s="38">
        <f t="shared" si="10"/>
        <v>2362.6666666666665</v>
      </c>
      <c r="L76" s="40"/>
      <c r="Q76" s="54"/>
    </row>
    <row r="77" spans="1:17" x14ac:dyDescent="0.2">
      <c r="A77" s="33" t="s">
        <v>105</v>
      </c>
      <c r="B77" s="10">
        <v>1170</v>
      </c>
      <c r="C77" s="40"/>
      <c r="D77" s="40"/>
      <c r="E77" s="41"/>
      <c r="F77" s="35">
        <f>SUM(G77:J77)</f>
        <v>4037.5</v>
      </c>
      <c r="G77" s="40"/>
      <c r="H77" s="40"/>
      <c r="I77" s="35">
        <v>2000</v>
      </c>
      <c r="J77" s="35">
        <f>J78</f>
        <v>2037.5</v>
      </c>
    </row>
    <row r="78" spans="1:17" x14ac:dyDescent="0.2">
      <c r="A78" s="33" t="s">
        <v>106</v>
      </c>
      <c r="B78" s="10">
        <v>1171</v>
      </c>
      <c r="C78" s="40"/>
      <c r="D78" s="40">
        <v>154.6</v>
      </c>
      <c r="E78" s="41">
        <v>0</v>
      </c>
      <c r="F78" s="41">
        <f>SUM(G78:J78)</f>
        <v>4037.5</v>
      </c>
      <c r="G78" s="40"/>
      <c r="H78" s="40"/>
      <c r="I78" s="40">
        <v>2000</v>
      </c>
      <c r="J78" s="40">
        <v>2037.5</v>
      </c>
    </row>
    <row r="79" spans="1:17" x14ac:dyDescent="0.2">
      <c r="A79" s="33" t="s">
        <v>107</v>
      </c>
      <c r="B79" s="10">
        <v>1180</v>
      </c>
      <c r="C79" s="40"/>
      <c r="D79" s="40"/>
      <c r="E79" s="41"/>
      <c r="F79" s="35"/>
      <c r="G79" s="40"/>
      <c r="H79" s="40"/>
      <c r="I79" s="40"/>
      <c r="J79" s="40"/>
    </row>
    <row r="80" spans="1:17" x14ac:dyDescent="0.2">
      <c r="A80" s="56" t="s">
        <v>108</v>
      </c>
      <c r="B80" s="10">
        <v>1190</v>
      </c>
      <c r="C80" s="40">
        <f>C33+C37+C48+C57+C51+C44+C56</f>
        <v>98662.699999999983</v>
      </c>
      <c r="D80" s="57">
        <f>D33+D37+D44+D51</f>
        <v>113695.9</v>
      </c>
      <c r="E80" s="41">
        <f>E33+E37+E48+E57+E51+E44</f>
        <v>105272.8</v>
      </c>
      <c r="F80" s="40">
        <f>SUM(G80:J80)</f>
        <v>137797.70000000001</v>
      </c>
      <c r="G80" s="40">
        <f>G33+G37+G51+G48+F56</f>
        <v>41787.000000000007</v>
      </c>
      <c r="H80" s="40">
        <f>H33+H37+H51+H48</f>
        <v>28806.999999999996</v>
      </c>
      <c r="I80" s="40">
        <f>I33+I37+I51+I48</f>
        <v>28343.699999999997</v>
      </c>
      <c r="J80" s="40">
        <f>J33+J37+J51+J48</f>
        <v>38860</v>
      </c>
    </row>
    <row r="81" spans="1:12" x14ac:dyDescent="0.2">
      <c r="A81" s="56" t="s">
        <v>109</v>
      </c>
      <c r="B81" s="10">
        <v>1200</v>
      </c>
      <c r="C81" s="40">
        <f>C74+C73+C66+C65+C64+C63+C62+C61+C60+C59+C76+C75</f>
        <v>98662.700000000012</v>
      </c>
      <c r="D81" s="40">
        <f>D59+D60+D61+D62+D63+D64+D65+D66+D73+D74+D75+D76+D78</f>
        <v>123326.30000000002</v>
      </c>
      <c r="E81" s="41">
        <f>E74+E73+E66+E65+E64+E63+E62+E61+E60+E59+E76+E75+E78</f>
        <v>103697.7</v>
      </c>
      <c r="F81" s="40">
        <f>SUM(G81:J81)</f>
        <v>133097.70000000001</v>
      </c>
      <c r="G81" s="40">
        <f>G74+G73+G66+G65+G64+G63+G62+G61+G60+G59+G75+G78+G76</f>
        <v>37087</v>
      </c>
      <c r="H81" s="40">
        <f t="shared" ref="H81:J81" si="13">H74+H73+H66+H65+H64+H63+H62+H61+H60+H59+H75+H78+H76</f>
        <v>28807</v>
      </c>
      <c r="I81" s="40">
        <f t="shared" si="13"/>
        <v>28343.7</v>
      </c>
      <c r="J81" s="40">
        <f t="shared" si="13"/>
        <v>38860</v>
      </c>
    </row>
    <row r="82" spans="1:12" x14ac:dyDescent="0.2">
      <c r="A82" s="56" t="s">
        <v>110</v>
      </c>
      <c r="B82" s="10">
        <v>1210</v>
      </c>
      <c r="C82" s="40">
        <f t="shared" ref="C82:J82" si="14">C80-C81</f>
        <v>0</v>
      </c>
      <c r="D82" s="40">
        <f t="shared" si="14"/>
        <v>-9630.4000000000233</v>
      </c>
      <c r="E82" s="41">
        <f t="shared" si="14"/>
        <v>1575.1000000000058</v>
      </c>
      <c r="F82" s="40">
        <f>F80-F81</f>
        <v>4700</v>
      </c>
      <c r="G82" s="40">
        <f t="shared" si="14"/>
        <v>4700.0000000000073</v>
      </c>
      <c r="H82" s="40">
        <f>H80-H81</f>
        <v>0</v>
      </c>
      <c r="I82" s="40">
        <f t="shared" si="14"/>
        <v>0</v>
      </c>
      <c r="J82" s="40">
        <f t="shared" si="14"/>
        <v>0</v>
      </c>
      <c r="L82" s="55"/>
    </row>
    <row r="83" spans="1:12" x14ac:dyDescent="0.2">
      <c r="A83" s="109" t="s">
        <v>111</v>
      </c>
      <c r="B83" s="110"/>
      <c r="C83" s="110"/>
      <c r="D83" s="110"/>
      <c r="E83" s="110"/>
      <c r="F83" s="110"/>
      <c r="G83" s="110"/>
      <c r="H83" s="110"/>
      <c r="I83" s="110"/>
      <c r="J83" s="111"/>
    </row>
    <row r="84" spans="1:12" ht="37.5" x14ac:dyDescent="0.2">
      <c r="A84" s="33" t="s">
        <v>112</v>
      </c>
      <c r="B84" s="10">
        <v>2010</v>
      </c>
      <c r="C84" s="40"/>
      <c r="D84" s="40"/>
      <c r="E84" s="41"/>
      <c r="F84" s="40"/>
      <c r="G84" s="40"/>
      <c r="H84" s="40"/>
      <c r="I84" s="40"/>
      <c r="J84" s="40"/>
      <c r="K84" s="58"/>
    </row>
    <row r="85" spans="1:12" ht="37.5" x14ac:dyDescent="0.2">
      <c r="A85" s="33" t="s">
        <v>113</v>
      </c>
      <c r="B85" s="10">
        <v>2020</v>
      </c>
      <c r="C85" s="40"/>
      <c r="D85" s="40"/>
      <c r="E85" s="41"/>
      <c r="F85" s="40"/>
      <c r="G85" s="40"/>
      <c r="H85" s="40"/>
      <c r="I85" s="40"/>
      <c r="J85" s="40"/>
      <c r="K85" s="58"/>
    </row>
    <row r="86" spans="1:12" x14ac:dyDescent="0.2">
      <c r="A86" s="33" t="s">
        <v>114</v>
      </c>
      <c r="B86" s="10">
        <v>2030</v>
      </c>
      <c r="C86" s="40"/>
      <c r="D86" s="40"/>
      <c r="E86" s="41"/>
      <c r="F86" s="40"/>
      <c r="G86" s="40"/>
      <c r="H86" s="40"/>
      <c r="I86" s="40"/>
      <c r="J86" s="40"/>
      <c r="K86" s="58"/>
    </row>
    <row r="87" spans="1:12" x14ac:dyDescent="0.2">
      <c r="A87" s="33" t="s">
        <v>115</v>
      </c>
      <c r="B87" s="10">
        <v>2040</v>
      </c>
      <c r="C87" s="40"/>
      <c r="D87" s="40"/>
      <c r="E87" s="41"/>
      <c r="F87" s="40"/>
      <c r="G87" s="40"/>
      <c r="H87" s="40"/>
      <c r="I87" s="40"/>
      <c r="J87" s="40"/>
    </row>
    <row r="88" spans="1:12" x14ac:dyDescent="0.2">
      <c r="A88" s="109" t="s">
        <v>116</v>
      </c>
      <c r="B88" s="110"/>
      <c r="C88" s="110"/>
      <c r="D88" s="110"/>
      <c r="E88" s="110"/>
      <c r="F88" s="110"/>
      <c r="G88" s="110"/>
      <c r="H88" s="110"/>
      <c r="I88" s="110"/>
      <c r="J88" s="111"/>
    </row>
    <row r="89" spans="1:12" x14ac:dyDescent="0.2">
      <c r="A89" s="33" t="s">
        <v>117</v>
      </c>
      <c r="B89" s="10">
        <v>3010</v>
      </c>
      <c r="C89" s="35"/>
      <c r="D89" s="35"/>
      <c r="E89" s="36"/>
      <c r="F89" s="35"/>
      <c r="G89" s="35"/>
      <c r="H89" s="35"/>
      <c r="I89" s="35"/>
      <c r="J89" s="35"/>
    </row>
    <row r="90" spans="1:12" ht="37.5" x14ac:dyDescent="0.2">
      <c r="A90" s="33" t="s">
        <v>118</v>
      </c>
      <c r="B90" s="51">
        <v>3011</v>
      </c>
      <c r="C90" s="40"/>
      <c r="D90" s="40"/>
      <c r="E90" s="41"/>
      <c r="F90" s="40"/>
      <c r="G90" s="40"/>
      <c r="H90" s="40"/>
      <c r="I90" s="40"/>
      <c r="J90" s="40"/>
    </row>
    <row r="91" spans="1:12" x14ac:dyDescent="0.2">
      <c r="A91" s="56" t="s">
        <v>119</v>
      </c>
      <c r="B91" s="59">
        <v>3020</v>
      </c>
      <c r="C91" s="35">
        <f>C92+C97+C100</f>
        <v>7745.2</v>
      </c>
      <c r="D91" s="35">
        <f>D92+D97+D100</f>
        <v>1134.5999999999999</v>
      </c>
      <c r="E91" s="36">
        <f>E92+E97</f>
        <v>2657.2</v>
      </c>
      <c r="F91" s="35">
        <f>G91+H91+I91+J91</f>
        <v>17700.599999999999</v>
      </c>
      <c r="G91" s="35">
        <f>G92+G97</f>
        <v>6575.1</v>
      </c>
      <c r="H91" s="35">
        <f t="shared" ref="H91" si="15">H92+H97+H100</f>
        <v>0</v>
      </c>
      <c r="I91" s="35">
        <f>I92+I97</f>
        <v>2000</v>
      </c>
      <c r="J91" s="35">
        <f>J92+J97</f>
        <v>9125.5</v>
      </c>
      <c r="K91" s="58"/>
    </row>
    <row r="92" spans="1:12" x14ac:dyDescent="0.2">
      <c r="A92" s="56" t="s">
        <v>120</v>
      </c>
      <c r="B92" s="60">
        <v>3022</v>
      </c>
      <c r="C92" s="40">
        <v>7745.2</v>
      </c>
      <c r="D92" s="40">
        <v>980</v>
      </c>
      <c r="E92" s="36">
        <f>E93+E94+E96</f>
        <v>2457.1999999999998</v>
      </c>
      <c r="F92" s="35">
        <f>G92+H92+I92+J92</f>
        <v>13663.1</v>
      </c>
      <c r="G92" s="40">
        <f>G93+G94+G95+G96</f>
        <v>6575.1</v>
      </c>
      <c r="H92" s="40">
        <f t="shared" ref="H92:J92" si="16">H93+H94+H95+H96</f>
        <v>0</v>
      </c>
      <c r="I92" s="40">
        <f t="shared" si="16"/>
        <v>0</v>
      </c>
      <c r="J92" s="40">
        <f t="shared" si="16"/>
        <v>7088</v>
      </c>
      <c r="K92" s="58"/>
    </row>
    <row r="93" spans="1:12" ht="37.5" x14ac:dyDescent="0.2">
      <c r="A93" s="33" t="s">
        <v>121</v>
      </c>
      <c r="B93" s="60"/>
      <c r="C93" s="40">
        <v>3907</v>
      </c>
      <c r="D93" s="40">
        <v>980</v>
      </c>
      <c r="E93" s="41">
        <v>900</v>
      </c>
      <c r="F93" s="35">
        <f>G93+H93+I93+J93</f>
        <v>7088</v>
      </c>
      <c r="G93" s="40"/>
      <c r="H93" s="40"/>
      <c r="I93" s="40"/>
      <c r="J93" s="40">
        <v>7088</v>
      </c>
      <c r="K93" s="58"/>
    </row>
    <row r="94" spans="1:12" ht="56.25" x14ac:dyDescent="0.2">
      <c r="A94" s="33" t="s">
        <v>122</v>
      </c>
      <c r="B94" s="60"/>
      <c r="C94" s="41">
        <v>3838.2</v>
      </c>
      <c r="D94" s="40"/>
      <c r="E94" s="41"/>
      <c r="F94" s="35">
        <f>G94+H94+I94+J94</f>
        <v>6575.1</v>
      </c>
      <c r="G94" s="40">
        <v>6575.1</v>
      </c>
      <c r="H94" s="40"/>
      <c r="I94" s="40"/>
      <c r="J94" s="40"/>
      <c r="K94" s="58"/>
    </row>
    <row r="95" spans="1:12" ht="37.5" x14ac:dyDescent="0.2">
      <c r="A95" s="33" t="s">
        <v>123</v>
      </c>
      <c r="B95" s="61">
        <v>3023</v>
      </c>
      <c r="C95" s="40"/>
      <c r="D95" s="40"/>
      <c r="E95" s="41"/>
      <c r="F95" s="35"/>
      <c r="G95" s="40"/>
      <c r="H95" s="40"/>
      <c r="I95" s="40"/>
      <c r="J95" s="40"/>
    </row>
    <row r="96" spans="1:12" x14ac:dyDescent="0.2">
      <c r="A96" s="33" t="s">
        <v>124</v>
      </c>
      <c r="B96" s="60">
        <v>3024</v>
      </c>
      <c r="C96" s="40"/>
      <c r="D96" s="40"/>
      <c r="E96" s="41">
        <v>1557.2</v>
      </c>
      <c r="F96" s="35"/>
      <c r="G96" s="40"/>
      <c r="H96" s="40"/>
      <c r="I96" s="40"/>
      <c r="J96" s="40"/>
    </row>
    <row r="97" spans="1:11" ht="37.5" x14ac:dyDescent="0.2">
      <c r="A97" s="56" t="s">
        <v>125</v>
      </c>
      <c r="B97" s="61">
        <v>3025</v>
      </c>
      <c r="C97" s="40"/>
      <c r="D97" s="40"/>
      <c r="E97" s="36">
        <f>E98+E99+E100</f>
        <v>200</v>
      </c>
      <c r="F97" s="35">
        <f>F98+F99+F100</f>
        <v>4037.5</v>
      </c>
      <c r="G97" s="35">
        <f t="shared" ref="G97:J97" si="17">G98+G99+G100</f>
        <v>0</v>
      </c>
      <c r="H97" s="35">
        <f t="shared" si="17"/>
        <v>0</v>
      </c>
      <c r="I97" s="35">
        <f>I98+I99+I100</f>
        <v>2000</v>
      </c>
      <c r="J97" s="35">
        <f t="shared" si="17"/>
        <v>2037.5</v>
      </c>
    </row>
    <row r="98" spans="1:11" ht="56.25" x14ac:dyDescent="0.2">
      <c r="A98" s="33" t="s">
        <v>126</v>
      </c>
      <c r="B98" s="61"/>
      <c r="C98" s="40">
        <v>3923.7</v>
      </c>
      <c r="D98" s="40"/>
      <c r="E98" s="41"/>
      <c r="F98" s="35">
        <f>G98+H98+I98+J98</f>
        <v>3437.5</v>
      </c>
      <c r="G98" s="40"/>
      <c r="H98" s="40"/>
      <c r="I98" s="40">
        <v>2000</v>
      </c>
      <c r="J98" s="40">
        <v>1437.5</v>
      </c>
    </row>
    <row r="99" spans="1:11" ht="56.25" x14ac:dyDescent="0.2">
      <c r="A99" s="33" t="s">
        <v>127</v>
      </c>
      <c r="B99" s="61"/>
      <c r="C99" s="40">
        <v>2482.4</v>
      </c>
      <c r="D99" s="40"/>
      <c r="E99" s="41"/>
      <c r="F99" s="35"/>
      <c r="G99" s="40"/>
      <c r="H99" s="40"/>
      <c r="I99" s="40"/>
      <c r="J99" s="40"/>
    </row>
    <row r="100" spans="1:11" x14ac:dyDescent="0.2">
      <c r="A100" s="33" t="s">
        <v>128</v>
      </c>
      <c r="B100" s="51">
        <v>3026</v>
      </c>
      <c r="C100" s="40"/>
      <c r="D100" s="40">
        <v>154.6</v>
      </c>
      <c r="E100" s="41">
        <v>200</v>
      </c>
      <c r="F100" s="35">
        <f>G100+H100+I100+J100</f>
        <v>600</v>
      </c>
      <c r="G100" s="40"/>
      <c r="H100" s="40"/>
      <c r="I100" s="40"/>
      <c r="J100" s="40">
        <v>600</v>
      </c>
      <c r="K100" s="58"/>
    </row>
    <row r="101" spans="1:11" x14ac:dyDescent="0.2">
      <c r="A101" s="33" t="s">
        <v>129</v>
      </c>
      <c r="B101" s="51">
        <v>3030</v>
      </c>
      <c r="C101" s="40"/>
      <c r="D101" s="40"/>
      <c r="E101" s="41"/>
      <c r="F101" s="40"/>
      <c r="G101" s="40"/>
      <c r="H101" s="40"/>
      <c r="I101" s="40"/>
      <c r="J101" s="40"/>
      <c r="K101" s="58"/>
    </row>
    <row r="102" spans="1:11" x14ac:dyDescent="0.2">
      <c r="A102" s="109" t="s">
        <v>130</v>
      </c>
      <c r="B102" s="110"/>
      <c r="C102" s="110"/>
      <c r="D102" s="110"/>
      <c r="E102" s="110"/>
      <c r="F102" s="110"/>
      <c r="G102" s="110"/>
      <c r="H102" s="110"/>
      <c r="I102" s="110"/>
      <c r="J102" s="111"/>
    </row>
    <row r="103" spans="1:11" x14ac:dyDescent="0.2">
      <c r="A103" s="33" t="s">
        <v>131</v>
      </c>
      <c r="B103" s="10">
        <v>4010</v>
      </c>
      <c r="C103" s="35">
        <f>SUM(C104:C107)</f>
        <v>0</v>
      </c>
      <c r="D103" s="35">
        <f>SUM(D104:D107)</f>
        <v>0</v>
      </c>
      <c r="E103" s="36"/>
      <c r="F103" s="35">
        <f t="shared" ref="F103:F111" si="18">SUM(G103:J103)</f>
        <v>0</v>
      </c>
      <c r="G103" s="35">
        <f>SUM(G104:G107)</f>
        <v>0</v>
      </c>
      <c r="H103" s="35">
        <f>SUM(H104:H107)</f>
        <v>0</v>
      </c>
      <c r="I103" s="35">
        <f>SUM(I104:I107)</f>
        <v>0</v>
      </c>
      <c r="J103" s="35">
        <f>SUM(J104:J107)</f>
        <v>0</v>
      </c>
    </row>
    <row r="104" spans="1:11" x14ac:dyDescent="0.2">
      <c r="A104" s="49" t="s">
        <v>132</v>
      </c>
      <c r="B104" s="51">
        <v>4011</v>
      </c>
      <c r="C104" s="62"/>
      <c r="D104" s="62"/>
      <c r="E104" s="63"/>
      <c r="F104" s="40">
        <f t="shared" si="18"/>
        <v>0</v>
      </c>
      <c r="G104" s="40"/>
      <c r="H104" s="40"/>
      <c r="I104" s="40"/>
      <c r="J104" s="40"/>
    </row>
    <row r="105" spans="1:11" x14ac:dyDescent="0.2">
      <c r="A105" s="49" t="s">
        <v>133</v>
      </c>
      <c r="B105" s="51">
        <v>4012</v>
      </c>
      <c r="C105" s="62"/>
      <c r="D105" s="62"/>
      <c r="E105" s="63"/>
      <c r="F105" s="40">
        <f t="shared" si="18"/>
        <v>0</v>
      </c>
      <c r="G105" s="40"/>
      <c r="H105" s="40"/>
      <c r="I105" s="40"/>
      <c r="J105" s="40"/>
    </row>
    <row r="106" spans="1:11" x14ac:dyDescent="0.2">
      <c r="A106" s="49" t="s">
        <v>134</v>
      </c>
      <c r="B106" s="51">
        <v>4013</v>
      </c>
      <c r="C106" s="62"/>
      <c r="D106" s="40"/>
      <c r="E106" s="41"/>
      <c r="F106" s="40">
        <f t="shared" si="18"/>
        <v>0</v>
      </c>
      <c r="G106" s="40"/>
      <c r="H106" s="40"/>
      <c r="I106" s="40"/>
      <c r="J106" s="40"/>
    </row>
    <row r="107" spans="1:11" x14ac:dyDescent="0.2">
      <c r="A107" s="33" t="s">
        <v>135</v>
      </c>
      <c r="B107" s="10">
        <v>4020</v>
      </c>
      <c r="C107" s="62"/>
      <c r="D107" s="62"/>
      <c r="E107" s="63"/>
      <c r="F107" s="40">
        <f t="shared" si="18"/>
        <v>0</v>
      </c>
      <c r="G107" s="40"/>
      <c r="H107" s="40"/>
      <c r="I107" s="40"/>
      <c r="J107" s="40"/>
    </row>
    <row r="108" spans="1:11" x14ac:dyDescent="0.2">
      <c r="A108" s="33" t="s">
        <v>136</v>
      </c>
      <c r="B108" s="10">
        <v>4030</v>
      </c>
      <c r="C108" s="35">
        <f>SUM(C109:C112)</f>
        <v>0</v>
      </c>
      <c r="D108" s="35">
        <f>SUM(D109:D112)</f>
        <v>0</v>
      </c>
      <c r="E108" s="36"/>
      <c r="F108" s="35">
        <f t="shared" si="18"/>
        <v>0</v>
      </c>
      <c r="G108" s="35">
        <f>SUM(G109:G112)</f>
        <v>0</v>
      </c>
      <c r="H108" s="35">
        <f>SUM(H109:H112)</f>
        <v>0</v>
      </c>
      <c r="I108" s="35">
        <f>SUM(I109:I112)</f>
        <v>0</v>
      </c>
      <c r="J108" s="35">
        <f>SUM(J109:J112)</f>
        <v>0</v>
      </c>
    </row>
    <row r="109" spans="1:11" x14ac:dyDescent="0.2">
      <c r="A109" s="49" t="s">
        <v>132</v>
      </c>
      <c r="B109" s="51">
        <v>4031</v>
      </c>
      <c r="C109" s="62"/>
      <c r="D109" s="62"/>
      <c r="E109" s="63"/>
      <c r="F109" s="40">
        <f t="shared" si="18"/>
        <v>0</v>
      </c>
      <c r="G109" s="40"/>
      <c r="H109" s="40"/>
      <c r="I109" s="40"/>
      <c r="J109" s="40"/>
    </row>
    <row r="110" spans="1:11" x14ac:dyDescent="0.2">
      <c r="A110" s="49" t="s">
        <v>133</v>
      </c>
      <c r="B110" s="51">
        <v>4032</v>
      </c>
      <c r="C110" s="62"/>
      <c r="D110" s="62"/>
      <c r="E110" s="63"/>
      <c r="F110" s="40">
        <f t="shared" si="18"/>
        <v>0</v>
      </c>
      <c r="G110" s="40"/>
      <c r="H110" s="40"/>
      <c r="I110" s="40"/>
      <c r="J110" s="40"/>
    </row>
    <row r="111" spans="1:11" x14ac:dyDescent="0.2">
      <c r="A111" s="49" t="s">
        <v>134</v>
      </c>
      <c r="B111" s="51">
        <v>4033</v>
      </c>
      <c r="C111" s="62"/>
      <c r="D111" s="62"/>
      <c r="E111" s="63"/>
      <c r="F111" s="40">
        <f t="shared" si="18"/>
        <v>0</v>
      </c>
      <c r="G111" s="40"/>
      <c r="H111" s="40"/>
      <c r="I111" s="40"/>
      <c r="J111" s="40"/>
    </row>
    <row r="112" spans="1:11" x14ac:dyDescent="0.2">
      <c r="A112" s="33" t="s">
        <v>137</v>
      </c>
      <c r="B112" s="10">
        <v>4040</v>
      </c>
      <c r="C112" s="62"/>
      <c r="D112" s="62"/>
      <c r="E112" s="63"/>
      <c r="F112" s="40">
        <f>SUM(G112:J112)</f>
        <v>0</v>
      </c>
      <c r="G112" s="40"/>
      <c r="H112" s="40"/>
      <c r="I112" s="40"/>
      <c r="J112" s="40"/>
    </row>
    <row r="113" spans="1:10" x14ac:dyDescent="0.2">
      <c r="A113" s="120">
        <f>SUM(G113:J113)</f>
        <v>0</v>
      </c>
      <c r="B113" s="121"/>
      <c r="C113" s="121"/>
      <c r="D113" s="121"/>
      <c r="E113" s="121"/>
      <c r="F113" s="121"/>
      <c r="G113" s="121"/>
      <c r="H113" s="121"/>
      <c r="I113" s="121"/>
      <c r="J113" s="122"/>
    </row>
    <row r="114" spans="1:10" x14ac:dyDescent="0.2">
      <c r="A114" s="56" t="s">
        <v>138</v>
      </c>
      <c r="B114" s="64"/>
      <c r="C114" s="35"/>
      <c r="D114" s="35"/>
      <c r="E114" s="36"/>
      <c r="F114" s="35"/>
      <c r="G114" s="35"/>
      <c r="H114" s="35"/>
      <c r="I114" s="35"/>
      <c r="J114" s="35"/>
    </row>
    <row r="115" spans="1:10" x14ac:dyDescent="0.2">
      <c r="A115" s="33" t="s">
        <v>139</v>
      </c>
      <c r="B115" s="34">
        <v>5010</v>
      </c>
      <c r="C115" s="62"/>
      <c r="D115" s="40"/>
      <c r="E115" s="41"/>
      <c r="F115" s="40"/>
      <c r="G115" s="40"/>
      <c r="H115" s="40"/>
      <c r="I115" s="40"/>
      <c r="J115" s="40"/>
    </row>
    <row r="116" spans="1:10" x14ac:dyDescent="0.2">
      <c r="A116" s="65" t="s">
        <v>140</v>
      </c>
      <c r="B116" s="34">
        <v>5020</v>
      </c>
      <c r="C116" s="62"/>
      <c r="D116" s="40"/>
      <c r="E116" s="41"/>
      <c r="F116" s="40"/>
      <c r="G116" s="40"/>
      <c r="H116" s="40"/>
      <c r="I116" s="40"/>
      <c r="J116" s="40"/>
    </row>
    <row r="117" spans="1:10" ht="37.5" x14ac:dyDescent="0.2">
      <c r="A117" s="65" t="s">
        <v>141</v>
      </c>
      <c r="B117" s="34">
        <v>5030</v>
      </c>
      <c r="C117" s="62"/>
      <c r="D117" s="40"/>
      <c r="E117" s="41"/>
      <c r="F117" s="40"/>
      <c r="G117" s="40"/>
      <c r="H117" s="40"/>
      <c r="I117" s="40"/>
      <c r="J117" s="40"/>
    </row>
    <row r="118" spans="1:10" x14ac:dyDescent="0.2">
      <c r="A118" s="65" t="s">
        <v>142</v>
      </c>
      <c r="B118" s="34">
        <v>5040</v>
      </c>
      <c r="C118" s="62"/>
      <c r="D118" s="40"/>
      <c r="E118" s="41"/>
      <c r="F118" s="40"/>
      <c r="G118" s="40"/>
      <c r="H118" s="40"/>
      <c r="I118" s="40"/>
      <c r="J118" s="40"/>
    </row>
    <row r="119" spans="1:10" x14ac:dyDescent="0.2">
      <c r="A119" s="66" t="s">
        <v>143</v>
      </c>
      <c r="B119" s="34"/>
      <c r="C119" s="62"/>
      <c r="D119" s="40"/>
      <c r="E119" s="41"/>
      <c r="F119" s="40"/>
      <c r="G119" s="40"/>
      <c r="H119" s="40"/>
      <c r="I119" s="40"/>
      <c r="J119" s="40"/>
    </row>
    <row r="120" spans="1:10" x14ac:dyDescent="0.2">
      <c r="A120" s="65" t="s">
        <v>144</v>
      </c>
      <c r="B120" s="34">
        <v>6010</v>
      </c>
      <c r="C120" s="62"/>
      <c r="D120" s="40"/>
      <c r="E120" s="41"/>
      <c r="F120" s="40"/>
      <c r="G120" s="40"/>
      <c r="H120" s="40"/>
      <c r="I120" s="40"/>
      <c r="J120" s="40"/>
    </row>
    <row r="121" spans="1:10" x14ac:dyDescent="0.2">
      <c r="A121" s="65" t="s">
        <v>145</v>
      </c>
      <c r="B121" s="34">
        <v>6020</v>
      </c>
      <c r="C121" s="62"/>
      <c r="D121" s="40"/>
      <c r="E121" s="41"/>
      <c r="F121" s="40"/>
      <c r="G121" s="40"/>
      <c r="H121" s="40"/>
      <c r="I121" s="40"/>
      <c r="J121" s="40"/>
    </row>
    <row r="122" spans="1:10" x14ac:dyDescent="0.2">
      <c r="A122" s="65" t="s">
        <v>146</v>
      </c>
      <c r="B122" s="34">
        <v>6030</v>
      </c>
      <c r="C122" s="62"/>
      <c r="D122" s="40"/>
      <c r="E122" s="41"/>
      <c r="F122" s="40"/>
      <c r="G122" s="40"/>
      <c r="H122" s="40"/>
      <c r="I122" s="40"/>
      <c r="J122" s="40"/>
    </row>
    <row r="123" spans="1:10" x14ac:dyDescent="0.2">
      <c r="A123" s="65" t="s">
        <v>147</v>
      </c>
      <c r="B123" s="34">
        <v>6040</v>
      </c>
      <c r="C123" s="62"/>
      <c r="D123" s="40"/>
      <c r="E123" s="41"/>
      <c r="F123" s="40"/>
      <c r="G123" s="40"/>
      <c r="H123" s="40"/>
      <c r="I123" s="40"/>
      <c r="J123" s="40"/>
    </row>
    <row r="124" spans="1:10" x14ac:dyDescent="0.2">
      <c r="A124" s="65" t="s">
        <v>148</v>
      </c>
      <c r="B124" s="34">
        <v>6050</v>
      </c>
      <c r="C124" s="62"/>
      <c r="D124" s="40"/>
      <c r="E124" s="41"/>
      <c r="F124" s="40"/>
      <c r="G124" s="40"/>
      <c r="H124" s="40"/>
      <c r="I124" s="40"/>
      <c r="J124" s="40"/>
    </row>
    <row r="125" spans="1:10" x14ac:dyDescent="0.2">
      <c r="A125" s="109" t="s">
        <v>149</v>
      </c>
      <c r="B125" s="110"/>
      <c r="C125" s="67"/>
      <c r="D125" s="68"/>
      <c r="E125" s="69"/>
      <c r="F125" s="70"/>
      <c r="G125" s="70"/>
      <c r="H125" s="70"/>
      <c r="I125" s="70"/>
      <c r="J125" s="70"/>
    </row>
    <row r="126" spans="1:10" ht="45.75" thickBot="1" x14ac:dyDescent="0.25">
      <c r="A126" s="43" t="s">
        <v>150</v>
      </c>
      <c r="B126" s="34">
        <v>7010</v>
      </c>
      <c r="C126" s="40">
        <v>440</v>
      </c>
      <c r="D126" s="71">
        <f t="shared" ref="D126:J126" si="19">SUM(D127:D132)</f>
        <v>448.75</v>
      </c>
      <c r="E126" s="41">
        <v>424</v>
      </c>
      <c r="F126" s="71">
        <f t="shared" si="19"/>
        <v>352</v>
      </c>
      <c r="G126" s="71">
        <f t="shared" si="19"/>
        <v>424</v>
      </c>
      <c r="H126" s="71">
        <f t="shared" si="19"/>
        <v>352</v>
      </c>
      <c r="I126" s="71">
        <f t="shared" si="19"/>
        <v>352</v>
      </c>
      <c r="J126" s="71">
        <f t="shared" si="19"/>
        <v>352</v>
      </c>
    </row>
    <row r="127" spans="1:10" x14ac:dyDescent="0.2">
      <c r="A127" s="72" t="s">
        <v>151</v>
      </c>
      <c r="B127" s="34">
        <v>7011</v>
      </c>
      <c r="C127" s="40">
        <v>1</v>
      </c>
      <c r="D127" s="73">
        <v>1</v>
      </c>
      <c r="E127" s="41">
        <v>1</v>
      </c>
      <c r="F127" s="73">
        <v>1</v>
      </c>
      <c r="G127" s="41">
        <v>1</v>
      </c>
      <c r="H127" s="73">
        <v>1</v>
      </c>
      <c r="I127" s="73">
        <v>1</v>
      </c>
      <c r="J127" s="73">
        <v>1</v>
      </c>
    </row>
    <row r="128" spans="1:10" x14ac:dyDescent="0.2">
      <c r="A128" s="72" t="s">
        <v>152</v>
      </c>
      <c r="B128" s="34">
        <v>7012</v>
      </c>
      <c r="C128" s="40">
        <v>105</v>
      </c>
      <c r="D128" s="73">
        <v>108.25</v>
      </c>
      <c r="E128" s="41">
        <v>92</v>
      </c>
      <c r="F128" s="73">
        <v>90.75</v>
      </c>
      <c r="G128" s="41">
        <v>92</v>
      </c>
      <c r="H128" s="73">
        <v>90.75</v>
      </c>
      <c r="I128" s="73">
        <v>90.75</v>
      </c>
      <c r="J128" s="73">
        <v>90.75</v>
      </c>
    </row>
    <row r="129" spans="1:19" x14ac:dyDescent="0.2">
      <c r="A129" s="72" t="s">
        <v>153</v>
      </c>
      <c r="B129" s="34">
        <v>7013</v>
      </c>
      <c r="C129" s="40">
        <v>25</v>
      </c>
      <c r="D129" s="73">
        <v>26</v>
      </c>
      <c r="E129" s="41">
        <v>25</v>
      </c>
      <c r="F129" s="73">
        <v>20.5</v>
      </c>
      <c r="G129" s="41">
        <v>25</v>
      </c>
      <c r="H129" s="73">
        <v>20.5</v>
      </c>
      <c r="I129" s="73">
        <v>20.5</v>
      </c>
      <c r="J129" s="73">
        <v>20.5</v>
      </c>
    </row>
    <row r="130" spans="1:19" x14ac:dyDescent="0.2">
      <c r="A130" s="72" t="s">
        <v>154</v>
      </c>
      <c r="B130" s="34">
        <v>7014</v>
      </c>
      <c r="C130" s="40">
        <v>180</v>
      </c>
      <c r="D130" s="73">
        <v>190.5</v>
      </c>
      <c r="E130" s="41">
        <v>183</v>
      </c>
      <c r="F130" s="73">
        <v>140.5</v>
      </c>
      <c r="G130" s="41">
        <v>183</v>
      </c>
      <c r="H130" s="73">
        <v>140.5</v>
      </c>
      <c r="I130" s="73">
        <v>140.5</v>
      </c>
      <c r="J130" s="73">
        <v>140.5</v>
      </c>
      <c r="S130" s="74"/>
    </row>
    <row r="131" spans="1:19" x14ac:dyDescent="0.2">
      <c r="A131" s="72" t="s">
        <v>155</v>
      </c>
      <c r="B131" s="34">
        <v>7015</v>
      </c>
      <c r="C131" s="40">
        <v>77</v>
      </c>
      <c r="D131" s="73">
        <v>75</v>
      </c>
      <c r="E131" s="41">
        <v>75</v>
      </c>
      <c r="F131" s="73">
        <v>69</v>
      </c>
      <c r="G131" s="41">
        <v>75</v>
      </c>
      <c r="H131" s="73">
        <v>69</v>
      </c>
      <c r="I131" s="73">
        <v>69</v>
      </c>
      <c r="J131" s="73">
        <v>69</v>
      </c>
    </row>
    <row r="132" spans="1:19" x14ac:dyDescent="0.2">
      <c r="A132" s="72" t="s">
        <v>156</v>
      </c>
      <c r="B132" s="34">
        <v>7016</v>
      </c>
      <c r="C132" s="40">
        <v>52</v>
      </c>
      <c r="D132" s="73">
        <v>48</v>
      </c>
      <c r="E132" s="41">
        <v>48</v>
      </c>
      <c r="F132" s="73">
        <v>30.25</v>
      </c>
      <c r="G132" s="41">
        <v>48</v>
      </c>
      <c r="H132" s="73">
        <v>30.25</v>
      </c>
      <c r="I132" s="73">
        <v>30.25</v>
      </c>
      <c r="J132" s="73">
        <v>30.25</v>
      </c>
      <c r="M132" s="2"/>
      <c r="N132" s="2"/>
    </row>
    <row r="133" spans="1:19" x14ac:dyDescent="0.2">
      <c r="A133" s="33" t="s">
        <v>157</v>
      </c>
      <c r="B133" s="34">
        <v>7020</v>
      </c>
      <c r="C133" s="35">
        <f>C134+C135+C136++C137+C138+C139</f>
        <v>62382.8</v>
      </c>
      <c r="D133" s="35">
        <f>D134+D135+D136++D137+D138+D139</f>
        <v>95282.1</v>
      </c>
      <c r="E133" s="36">
        <f>E134+E135+E136++E137+E138+E139</f>
        <v>74146.599999999991</v>
      </c>
      <c r="F133" s="35">
        <f>F134+F135+F136+F137+F138+F139</f>
        <v>71512.299999999988</v>
      </c>
      <c r="G133" s="35">
        <f>G134+G135+G136+G137+G138+G139</f>
        <v>17563.300000000003</v>
      </c>
      <c r="H133" s="35">
        <f t="shared" ref="H133" si="20">H134+H135+H136+H137+H138+H139</f>
        <v>17932.3</v>
      </c>
      <c r="I133" s="35">
        <f>I134+I135+I136+I137+I138+I139</f>
        <v>18140.699999999997</v>
      </c>
      <c r="J133" s="35">
        <f t="shared" ref="J133" si="21">J134+J135+J136+J137+J138+J139</f>
        <v>17876</v>
      </c>
      <c r="K133" s="39">
        <f>J133/3</f>
        <v>5958.666666666667</v>
      </c>
      <c r="L133" s="46"/>
      <c r="M133" s="75"/>
      <c r="N133" s="76"/>
    </row>
    <row r="134" spans="1:19" x14ac:dyDescent="0.2">
      <c r="A134" s="72" t="s">
        <v>151</v>
      </c>
      <c r="B134" s="34">
        <v>7021</v>
      </c>
      <c r="C134" s="40">
        <v>421.6</v>
      </c>
      <c r="D134" s="40">
        <v>515</v>
      </c>
      <c r="E134" s="41">
        <v>415.9</v>
      </c>
      <c r="F134" s="41">
        <f>G134+H134+I134+J134</f>
        <v>344</v>
      </c>
      <c r="G134" s="40">
        <v>86</v>
      </c>
      <c r="H134" s="40">
        <v>86</v>
      </c>
      <c r="I134" s="40">
        <v>86</v>
      </c>
      <c r="J134" s="40">
        <v>86</v>
      </c>
      <c r="K134" s="39">
        <f t="shared" ref="K134:K139" si="22">J134/3</f>
        <v>28.666666666666668</v>
      </c>
      <c r="L134" s="76"/>
      <c r="M134" s="77"/>
      <c r="N134" s="76"/>
    </row>
    <row r="135" spans="1:19" x14ac:dyDescent="0.2">
      <c r="A135" s="72" t="s">
        <v>152</v>
      </c>
      <c r="B135" s="34">
        <v>7022</v>
      </c>
      <c r="C135" s="40">
        <v>17644.400000000001</v>
      </c>
      <c r="D135" s="40">
        <v>34319.699999999997</v>
      </c>
      <c r="E135" s="41">
        <v>21982.5</v>
      </c>
      <c r="F135" s="40">
        <f t="shared" ref="F135:F139" si="23">G135+H135+I135+J135</f>
        <v>28662.199999999997</v>
      </c>
      <c r="G135" s="40">
        <v>6657.3</v>
      </c>
      <c r="H135" s="40">
        <v>7300.9</v>
      </c>
      <c r="I135" s="40">
        <v>7431.4</v>
      </c>
      <c r="J135" s="40">
        <v>7272.6</v>
      </c>
      <c r="K135" s="39">
        <f t="shared" si="22"/>
        <v>2424.2000000000003</v>
      </c>
      <c r="L135" s="40"/>
      <c r="M135" s="77"/>
      <c r="N135" s="76"/>
    </row>
    <row r="136" spans="1:19" x14ac:dyDescent="0.2">
      <c r="A136" s="72" t="s">
        <v>153</v>
      </c>
      <c r="B136" s="34">
        <v>7033</v>
      </c>
      <c r="C136" s="40">
        <v>3552.8</v>
      </c>
      <c r="D136" s="40">
        <v>6152.1</v>
      </c>
      <c r="E136" s="41">
        <v>4058.2</v>
      </c>
      <c r="F136" s="40">
        <f>G136+H136+I136+J136</f>
        <v>2703.2</v>
      </c>
      <c r="G136" s="40">
        <v>619.79999999999995</v>
      </c>
      <c r="H136" s="40">
        <v>679.8</v>
      </c>
      <c r="I136" s="40">
        <v>701.8</v>
      </c>
      <c r="J136" s="40">
        <v>701.8</v>
      </c>
      <c r="K136" s="39">
        <f t="shared" si="22"/>
        <v>233.93333333333331</v>
      </c>
      <c r="L136" s="40"/>
      <c r="M136" s="77"/>
      <c r="N136" s="76"/>
    </row>
    <row r="137" spans="1:19" x14ac:dyDescent="0.2">
      <c r="A137" s="72" t="s">
        <v>154</v>
      </c>
      <c r="B137" s="34">
        <v>7024</v>
      </c>
      <c r="C137" s="40">
        <v>25834.7</v>
      </c>
      <c r="D137" s="40">
        <v>41789.699999999997</v>
      </c>
      <c r="E137" s="41">
        <v>35931.599999999999</v>
      </c>
      <c r="F137" s="40">
        <f t="shared" si="23"/>
        <v>28625</v>
      </c>
      <c r="G137" s="40">
        <v>7103.3</v>
      </c>
      <c r="H137" s="40">
        <v>7209.2</v>
      </c>
      <c r="I137" s="40">
        <v>7209.2</v>
      </c>
      <c r="J137" s="40">
        <v>7103.3</v>
      </c>
      <c r="K137" s="39">
        <f t="shared" si="22"/>
        <v>2367.7666666666669</v>
      </c>
      <c r="L137" s="40"/>
      <c r="M137" s="77"/>
      <c r="N137" s="76"/>
    </row>
    <row r="138" spans="1:19" x14ac:dyDescent="0.2">
      <c r="A138" s="72" t="s">
        <v>155</v>
      </c>
      <c r="B138" s="34">
        <v>7025</v>
      </c>
      <c r="C138" s="40">
        <v>8878.7999999999993</v>
      </c>
      <c r="D138" s="40">
        <v>7861.6</v>
      </c>
      <c r="E138" s="41">
        <v>7604.7</v>
      </c>
      <c r="F138" s="40">
        <f t="shared" si="23"/>
        <v>7608.5</v>
      </c>
      <c r="G138" s="40">
        <v>1916.1</v>
      </c>
      <c r="H138" s="40">
        <v>1860.2</v>
      </c>
      <c r="I138" s="40">
        <v>1916.1</v>
      </c>
      <c r="J138" s="40">
        <v>1916.1</v>
      </c>
      <c r="K138" s="39">
        <f t="shared" si="22"/>
        <v>638.69999999999993</v>
      </c>
      <c r="L138" s="40"/>
      <c r="M138" s="77"/>
      <c r="N138" s="76"/>
    </row>
    <row r="139" spans="1:19" x14ac:dyDescent="0.2">
      <c r="A139" s="72" t="s">
        <v>156</v>
      </c>
      <c r="B139" s="34">
        <v>7026</v>
      </c>
      <c r="C139" s="40">
        <v>6050.5</v>
      </c>
      <c r="D139" s="40">
        <v>4644</v>
      </c>
      <c r="E139" s="41">
        <v>4153.7</v>
      </c>
      <c r="F139" s="40">
        <f t="shared" si="23"/>
        <v>3569.3999999999996</v>
      </c>
      <c r="G139" s="40">
        <v>1180.8</v>
      </c>
      <c r="H139" s="40">
        <v>796.2</v>
      </c>
      <c r="I139" s="40">
        <v>796.2</v>
      </c>
      <c r="J139" s="40">
        <v>796.2</v>
      </c>
      <c r="K139" s="39">
        <f t="shared" si="22"/>
        <v>265.40000000000003</v>
      </c>
      <c r="L139" s="40"/>
      <c r="M139" s="77"/>
      <c r="N139" s="76"/>
    </row>
    <row r="140" spans="1:19" ht="20.25" customHeight="1" x14ac:dyDescent="0.2">
      <c r="A140" s="72" t="s">
        <v>158</v>
      </c>
      <c r="B140" s="34">
        <v>7030</v>
      </c>
      <c r="C140" s="40"/>
      <c r="D140" s="40"/>
      <c r="E140" s="41"/>
      <c r="F140" s="40">
        <f>(F133/F126/12)</f>
        <v>16.929995265151511</v>
      </c>
      <c r="G140" s="40">
        <f>(G133/G126/3)</f>
        <v>13.807625786163525</v>
      </c>
      <c r="H140" s="40">
        <f>(H133/H126/3)</f>
        <v>16.981344696969696</v>
      </c>
      <c r="I140" s="40">
        <f>(I133/I126/3)</f>
        <v>17.178693181818179</v>
      </c>
      <c r="J140" s="40">
        <f>(J133/J126/3)</f>
        <v>16.928030303030301</v>
      </c>
    </row>
    <row r="141" spans="1:19" x14ac:dyDescent="0.2">
      <c r="A141" s="72" t="s">
        <v>151</v>
      </c>
      <c r="B141" s="34">
        <v>7031</v>
      </c>
      <c r="C141" s="40">
        <f t="shared" ref="C141:F146" si="24">C134/C127/12</f>
        <v>35.133333333333333</v>
      </c>
      <c r="D141" s="40">
        <f t="shared" si="24"/>
        <v>42.916666666666664</v>
      </c>
      <c r="E141" s="41">
        <f t="shared" si="24"/>
        <v>34.658333333333331</v>
      </c>
      <c r="F141" s="40">
        <f t="shared" si="24"/>
        <v>28.666666666666668</v>
      </c>
      <c r="G141" s="40">
        <f>G134/G127/3</f>
        <v>28.666666666666668</v>
      </c>
      <c r="H141" s="40">
        <f>H134/H127/3</f>
        <v>28.666666666666668</v>
      </c>
      <c r="I141" s="40">
        <f t="shared" ref="G141:J146" si="25">I134/I127/3</f>
        <v>28.666666666666668</v>
      </c>
      <c r="J141" s="40">
        <f t="shared" si="25"/>
        <v>28.666666666666668</v>
      </c>
      <c r="K141" s="1" t="s">
        <v>159</v>
      </c>
    </row>
    <row r="142" spans="1:19" x14ac:dyDescent="0.2">
      <c r="A142" s="72" t="s">
        <v>152</v>
      </c>
      <c r="B142" s="34">
        <v>7032</v>
      </c>
      <c r="C142" s="40">
        <f t="shared" si="24"/>
        <v>14.003492063492066</v>
      </c>
      <c r="D142" s="40">
        <f t="shared" si="24"/>
        <v>26.420092378752884</v>
      </c>
      <c r="E142" s="41">
        <f t="shared" si="24"/>
        <v>19.911684782608695</v>
      </c>
      <c r="F142" s="40">
        <f t="shared" si="24"/>
        <v>26.319742883379245</v>
      </c>
      <c r="G142" s="40">
        <f t="shared" si="25"/>
        <v>24.120652173913044</v>
      </c>
      <c r="H142" s="40">
        <f t="shared" si="25"/>
        <v>26.816896235078051</v>
      </c>
      <c r="I142" s="40">
        <f>I135/I128/3</f>
        <v>27.296235078053257</v>
      </c>
      <c r="J142" s="40">
        <f t="shared" si="25"/>
        <v>26.712947658402204</v>
      </c>
      <c r="K142" s="1" t="s">
        <v>160</v>
      </c>
    </row>
    <row r="143" spans="1:19" x14ac:dyDescent="0.2">
      <c r="A143" s="72" t="s">
        <v>153</v>
      </c>
      <c r="B143" s="34">
        <v>7033</v>
      </c>
      <c r="C143" s="40">
        <f t="shared" si="24"/>
        <v>11.842666666666666</v>
      </c>
      <c r="D143" s="40">
        <f t="shared" si="24"/>
        <v>19.718269230769234</v>
      </c>
      <c r="E143" s="41">
        <f t="shared" si="24"/>
        <v>13.527333333333333</v>
      </c>
      <c r="F143" s="40">
        <f>F136/F129/12</f>
        <v>10.98861788617886</v>
      </c>
      <c r="G143" s="40">
        <f t="shared" si="25"/>
        <v>8.2639999999999993</v>
      </c>
      <c r="H143" s="40">
        <f t="shared" si="25"/>
        <v>11.053658536585365</v>
      </c>
      <c r="I143" s="40">
        <f t="shared" si="25"/>
        <v>11.411382113821139</v>
      </c>
      <c r="J143" s="40">
        <f>J136/J129/3</f>
        <v>11.411382113821139</v>
      </c>
      <c r="K143" s="1" t="s">
        <v>161</v>
      </c>
    </row>
    <row r="144" spans="1:19" x14ac:dyDescent="0.2">
      <c r="A144" s="72" t="s">
        <v>154</v>
      </c>
      <c r="B144" s="34">
        <v>7034</v>
      </c>
      <c r="C144" s="40">
        <f t="shared" si="24"/>
        <v>11.960509259259259</v>
      </c>
      <c r="D144" s="40">
        <f t="shared" si="24"/>
        <v>18.280708661417322</v>
      </c>
      <c r="E144" s="41">
        <f t="shared" si="24"/>
        <v>16.362295081967211</v>
      </c>
      <c r="F144" s="40">
        <f t="shared" si="24"/>
        <v>16.978054567022539</v>
      </c>
      <c r="G144" s="40">
        <f t="shared" si="25"/>
        <v>12.938615664845173</v>
      </c>
      <c r="H144" s="40">
        <f>H137/H130/3</f>
        <v>17.10367734282325</v>
      </c>
      <c r="I144" s="40">
        <f t="shared" si="25"/>
        <v>17.10367734282325</v>
      </c>
      <c r="J144" s="40">
        <f t="shared" si="25"/>
        <v>16.852431791221829</v>
      </c>
      <c r="K144" s="1" t="s">
        <v>162</v>
      </c>
    </row>
    <row r="145" spans="1:19" x14ac:dyDescent="0.2">
      <c r="A145" s="72" t="s">
        <v>155</v>
      </c>
      <c r="B145" s="34">
        <v>7035</v>
      </c>
      <c r="C145" s="40">
        <f t="shared" si="24"/>
        <v>9.6090909090909076</v>
      </c>
      <c r="D145" s="40">
        <f t="shared" si="24"/>
        <v>8.7351111111111113</v>
      </c>
      <c r="E145" s="41">
        <f t="shared" si="24"/>
        <v>8.4496666666666673</v>
      </c>
      <c r="F145" s="40">
        <f t="shared" si="24"/>
        <v>9.1890096618357493</v>
      </c>
      <c r="G145" s="40">
        <f>G138/G131/3</f>
        <v>8.516</v>
      </c>
      <c r="H145" s="40">
        <f t="shared" si="25"/>
        <v>8.9864734299516922</v>
      </c>
      <c r="I145" s="40">
        <f t="shared" si="25"/>
        <v>9.2565217391304344</v>
      </c>
      <c r="J145" s="40">
        <f t="shared" si="25"/>
        <v>9.2565217391304344</v>
      </c>
      <c r="K145" s="1" t="s">
        <v>163</v>
      </c>
    </row>
    <row r="146" spans="1:19" x14ac:dyDescent="0.2">
      <c r="A146" s="72" t="s">
        <v>156</v>
      </c>
      <c r="B146" s="34">
        <v>7036</v>
      </c>
      <c r="C146" s="40">
        <f t="shared" si="24"/>
        <v>9.6963141025641022</v>
      </c>
      <c r="D146" s="40">
        <f t="shared" si="24"/>
        <v>8.0625</v>
      </c>
      <c r="E146" s="41">
        <f t="shared" si="24"/>
        <v>7.2112847222222216</v>
      </c>
      <c r="F146" s="40">
        <f t="shared" si="24"/>
        <v>9.8330578512396674</v>
      </c>
      <c r="G146" s="40">
        <f t="shared" si="25"/>
        <v>8.1999999999999993</v>
      </c>
      <c r="H146" s="40">
        <f t="shared" si="25"/>
        <v>8.7735537190082642</v>
      </c>
      <c r="I146" s="40">
        <f t="shared" si="25"/>
        <v>8.7735537190082642</v>
      </c>
      <c r="J146" s="40">
        <f t="shared" si="25"/>
        <v>8.7735537190082642</v>
      </c>
      <c r="K146" s="1" t="s">
        <v>164</v>
      </c>
    </row>
    <row r="147" spans="1:19" x14ac:dyDescent="0.2">
      <c r="A147" s="72" t="s">
        <v>165</v>
      </c>
      <c r="B147" s="34">
        <v>7040</v>
      </c>
      <c r="C147" s="35"/>
      <c r="D147" s="35"/>
      <c r="E147" s="36">
        <f>E148+E149+E150+E151+E152+E153</f>
        <v>4728</v>
      </c>
      <c r="F147" s="35"/>
      <c r="G147" s="40"/>
      <c r="H147" s="40"/>
      <c r="I147" s="40"/>
      <c r="J147" s="40"/>
    </row>
    <row r="148" spans="1:19" x14ac:dyDescent="0.2">
      <c r="A148" s="72" t="s">
        <v>151</v>
      </c>
      <c r="B148" s="34">
        <v>7041</v>
      </c>
      <c r="C148" s="40"/>
      <c r="D148" s="40"/>
      <c r="E148" s="41">
        <v>28.4</v>
      </c>
      <c r="F148" s="41"/>
      <c r="G148" s="40"/>
      <c r="H148" s="40"/>
      <c r="I148" s="40"/>
      <c r="J148" s="40"/>
    </row>
    <row r="149" spans="1:19" x14ac:dyDescent="0.2">
      <c r="A149" s="72" t="s">
        <v>152</v>
      </c>
      <c r="B149" s="34">
        <v>7042</v>
      </c>
      <c r="C149" s="40"/>
      <c r="D149" s="40"/>
      <c r="E149" s="41">
        <v>2019.4</v>
      </c>
      <c r="F149" s="41"/>
      <c r="G149" s="40"/>
      <c r="H149" s="40"/>
      <c r="I149" s="40"/>
      <c r="J149" s="40"/>
    </row>
    <row r="150" spans="1:19" x14ac:dyDescent="0.2">
      <c r="A150" s="72" t="s">
        <v>153</v>
      </c>
      <c r="B150" s="34">
        <v>7043</v>
      </c>
      <c r="C150" s="40"/>
      <c r="D150" s="40"/>
      <c r="E150" s="41">
        <v>426.5</v>
      </c>
      <c r="F150" s="41"/>
      <c r="G150" s="40"/>
      <c r="H150" s="40"/>
      <c r="I150" s="40"/>
      <c r="J150" s="40"/>
    </row>
    <row r="151" spans="1:19" x14ac:dyDescent="0.2">
      <c r="A151" s="72" t="s">
        <v>154</v>
      </c>
      <c r="B151" s="34">
        <v>7044</v>
      </c>
      <c r="C151" s="40"/>
      <c r="D151" s="40"/>
      <c r="E151" s="41">
        <v>2253.6999999999998</v>
      </c>
      <c r="F151" s="41"/>
      <c r="G151" s="40"/>
      <c r="H151" s="40"/>
      <c r="I151" s="40"/>
      <c r="J151" s="40"/>
    </row>
    <row r="152" spans="1:19" x14ac:dyDescent="0.2">
      <c r="A152" s="72" t="s">
        <v>155</v>
      </c>
      <c r="B152" s="34">
        <v>7045</v>
      </c>
      <c r="C152" s="40"/>
      <c r="D152" s="40"/>
      <c r="E152" s="41"/>
      <c r="F152" s="41"/>
      <c r="G152" s="40"/>
      <c r="H152" s="40"/>
      <c r="I152" s="40"/>
      <c r="J152" s="40"/>
    </row>
    <row r="153" spans="1:19" x14ac:dyDescent="0.2">
      <c r="A153" s="72" t="s">
        <v>156</v>
      </c>
      <c r="B153" s="34">
        <v>7046</v>
      </c>
      <c r="C153" s="40"/>
      <c r="D153" s="40"/>
      <c r="E153" s="41"/>
      <c r="F153" s="41"/>
      <c r="G153" s="40"/>
      <c r="H153" s="40"/>
      <c r="I153" s="40"/>
      <c r="J153" s="40"/>
    </row>
    <row r="154" spans="1:19" x14ac:dyDescent="0.2">
      <c r="A154" s="78" t="s">
        <v>166</v>
      </c>
      <c r="B154" s="34"/>
      <c r="C154" s="40"/>
      <c r="D154" s="40"/>
      <c r="E154" s="41"/>
      <c r="F154" s="40"/>
      <c r="G154" s="40"/>
      <c r="H154" s="40"/>
      <c r="I154" s="40"/>
      <c r="J154" s="40"/>
    </row>
    <row r="155" spans="1:19" ht="45.75" thickBot="1" x14ac:dyDescent="0.25">
      <c r="A155" s="43" t="s">
        <v>150</v>
      </c>
      <c r="B155" s="34">
        <v>8010</v>
      </c>
      <c r="C155" s="40"/>
      <c r="D155" s="71"/>
      <c r="E155" s="79"/>
      <c r="F155" s="80">
        <f t="shared" ref="F155" si="26">SUM(F156:F161)</f>
        <v>19</v>
      </c>
      <c r="G155" s="80">
        <f t="shared" ref="G155:J155" si="27">SUM(G156:G161)</f>
        <v>19</v>
      </c>
      <c r="H155" s="80">
        <f t="shared" si="27"/>
        <v>19</v>
      </c>
      <c r="I155" s="80">
        <f t="shared" si="27"/>
        <v>19</v>
      </c>
      <c r="J155" s="80">
        <f t="shared" si="27"/>
        <v>19</v>
      </c>
    </row>
    <row r="156" spans="1:19" x14ac:dyDescent="0.2">
      <c r="A156" s="72" t="s">
        <v>151</v>
      </c>
      <c r="B156" s="34">
        <v>8011</v>
      </c>
      <c r="C156" s="40"/>
      <c r="D156" s="73"/>
      <c r="E156" s="81"/>
      <c r="F156" s="73"/>
      <c r="G156" s="73"/>
      <c r="H156" s="73"/>
      <c r="I156" s="73"/>
      <c r="J156" s="73"/>
    </row>
    <row r="157" spans="1:19" x14ac:dyDescent="0.2">
      <c r="A157" s="72" t="s">
        <v>152</v>
      </c>
      <c r="B157" s="34">
        <v>8012</v>
      </c>
      <c r="C157" s="40"/>
      <c r="D157" s="73"/>
      <c r="E157" s="81"/>
      <c r="F157" s="73">
        <v>6.75</v>
      </c>
      <c r="G157" s="73">
        <v>6.75</v>
      </c>
      <c r="H157" s="73">
        <v>6.75</v>
      </c>
      <c r="I157" s="73">
        <v>6.75</v>
      </c>
      <c r="J157" s="73">
        <v>6.75</v>
      </c>
    </row>
    <row r="158" spans="1:19" x14ac:dyDescent="0.2">
      <c r="A158" s="72" t="s">
        <v>153</v>
      </c>
      <c r="B158" s="34">
        <v>8013</v>
      </c>
      <c r="C158" s="40"/>
      <c r="D158" s="73"/>
      <c r="E158" s="81"/>
      <c r="F158" s="73"/>
      <c r="G158" s="73"/>
      <c r="H158" s="73"/>
      <c r="I158" s="73"/>
      <c r="J158" s="73"/>
    </row>
    <row r="159" spans="1:19" x14ac:dyDescent="0.2">
      <c r="A159" s="72" t="s">
        <v>154</v>
      </c>
      <c r="B159" s="34">
        <v>8014</v>
      </c>
      <c r="C159" s="40"/>
      <c r="D159" s="73"/>
      <c r="E159" s="81"/>
      <c r="F159" s="73">
        <v>12.25</v>
      </c>
      <c r="G159" s="73">
        <v>12.25</v>
      </c>
      <c r="H159" s="73">
        <v>12.25</v>
      </c>
      <c r="I159" s="73">
        <v>12.25</v>
      </c>
      <c r="J159" s="73">
        <v>12.25</v>
      </c>
      <c r="S159" s="74"/>
    </row>
    <row r="160" spans="1:19" x14ac:dyDescent="0.2">
      <c r="A160" s="72" t="s">
        <v>155</v>
      </c>
      <c r="B160" s="34">
        <v>8015</v>
      </c>
      <c r="C160" s="40"/>
      <c r="D160" s="73"/>
      <c r="E160" s="81"/>
      <c r="F160" s="73"/>
      <c r="G160" s="73"/>
      <c r="H160" s="73"/>
      <c r="I160" s="73"/>
      <c r="J160" s="73"/>
    </row>
    <row r="161" spans="1:14" x14ac:dyDescent="0.2">
      <c r="A161" s="72" t="s">
        <v>156</v>
      </c>
      <c r="B161" s="34">
        <v>8016</v>
      </c>
      <c r="C161" s="40"/>
      <c r="D161" s="73"/>
      <c r="E161" s="81"/>
      <c r="F161" s="73"/>
      <c r="G161" s="73"/>
      <c r="H161" s="73"/>
      <c r="I161" s="73"/>
      <c r="J161" s="73"/>
    </row>
    <row r="162" spans="1:14" x14ac:dyDescent="0.2">
      <c r="A162" s="33" t="s">
        <v>157</v>
      </c>
      <c r="B162" s="34">
        <v>8020</v>
      </c>
      <c r="C162" s="35"/>
      <c r="D162" s="35"/>
      <c r="E162" s="36"/>
      <c r="F162" s="35">
        <f>F163+F164+F165+F166+F167+F168</f>
        <v>4661.8999999999996</v>
      </c>
      <c r="G162" s="35">
        <f>G163+G164+G165+G166+G167+G168</f>
        <v>1092.5999999999999</v>
      </c>
      <c r="H162" s="35">
        <f t="shared" ref="H162" si="28">H163+H164+H165+H166+H167+H168</f>
        <v>1134.3000000000002</v>
      </c>
      <c r="I162" s="35">
        <f>I163+I164+I165+I166+I167+I168</f>
        <v>1217.5999999999999</v>
      </c>
      <c r="J162" s="35">
        <f t="shared" ref="J162" si="29">J163+J164+J165+J166+J167+J168</f>
        <v>1217.4000000000001</v>
      </c>
      <c r="K162" s="39">
        <f>J162/3</f>
        <v>405.8</v>
      </c>
      <c r="L162" s="40"/>
      <c r="M162" s="75"/>
      <c r="N162" s="75"/>
    </row>
    <row r="163" spans="1:14" x14ac:dyDescent="0.2">
      <c r="A163" s="72" t="s">
        <v>151</v>
      </c>
      <c r="B163" s="34">
        <v>8021</v>
      </c>
      <c r="C163" s="40"/>
      <c r="D163" s="40"/>
      <c r="E163" s="41"/>
      <c r="F163" s="41"/>
      <c r="G163" s="40"/>
      <c r="H163" s="40"/>
      <c r="I163" s="40"/>
      <c r="J163" s="40"/>
      <c r="K163" s="39">
        <f t="shared" ref="K163:K168" si="30">J163/3</f>
        <v>0</v>
      </c>
      <c r="L163" s="75"/>
      <c r="M163" s="77"/>
      <c r="N163" s="75"/>
    </row>
    <row r="164" spans="1:14" x14ac:dyDescent="0.2">
      <c r="A164" s="72" t="s">
        <v>152</v>
      </c>
      <c r="B164" s="34">
        <v>8022</v>
      </c>
      <c r="C164" s="40"/>
      <c r="D164" s="40"/>
      <c r="E164" s="41"/>
      <c r="F164" s="40">
        <f t="shared" ref="F164:F166" si="31">G164+H164+I164+J164</f>
        <v>2115.5</v>
      </c>
      <c r="G164" s="40">
        <v>491</v>
      </c>
      <c r="H164" s="40">
        <v>512.70000000000005</v>
      </c>
      <c r="I164" s="40">
        <v>555.9</v>
      </c>
      <c r="J164" s="40">
        <v>555.9</v>
      </c>
      <c r="K164" s="39">
        <f t="shared" si="30"/>
        <v>185.29999999999998</v>
      </c>
      <c r="L164" s="75"/>
      <c r="M164" s="77"/>
    </row>
    <row r="165" spans="1:14" x14ac:dyDescent="0.2">
      <c r="A165" s="72" t="s">
        <v>153</v>
      </c>
      <c r="B165" s="34">
        <v>8033</v>
      </c>
      <c r="C165" s="40"/>
      <c r="D165" s="40"/>
      <c r="E165" s="41"/>
      <c r="F165" s="40"/>
      <c r="G165" s="40"/>
      <c r="H165" s="40"/>
      <c r="I165" s="40"/>
      <c r="J165" s="40"/>
      <c r="K165" s="39">
        <f t="shared" si="30"/>
        <v>0</v>
      </c>
      <c r="L165" s="75"/>
      <c r="M165" s="77"/>
    </row>
    <row r="166" spans="1:14" x14ac:dyDescent="0.2">
      <c r="A166" s="72" t="s">
        <v>154</v>
      </c>
      <c r="B166" s="34">
        <v>8024</v>
      </c>
      <c r="C166" s="40"/>
      <c r="D166" s="40"/>
      <c r="E166" s="41"/>
      <c r="F166" s="40">
        <f t="shared" si="31"/>
        <v>2546.4</v>
      </c>
      <c r="G166" s="40">
        <v>601.6</v>
      </c>
      <c r="H166" s="40">
        <v>621.6</v>
      </c>
      <c r="I166" s="40">
        <v>661.7</v>
      </c>
      <c r="J166" s="40">
        <v>661.5</v>
      </c>
      <c r="K166" s="39">
        <f t="shared" si="30"/>
        <v>220.5</v>
      </c>
      <c r="L166" s="75"/>
      <c r="M166" s="77"/>
    </row>
    <row r="167" spans="1:14" x14ac:dyDescent="0.2">
      <c r="A167" s="72" t="s">
        <v>155</v>
      </c>
      <c r="B167" s="34">
        <v>8025</v>
      </c>
      <c r="C167" s="40"/>
      <c r="D167" s="40"/>
      <c r="E167" s="41"/>
      <c r="F167" s="40"/>
      <c r="G167" s="40"/>
      <c r="H167" s="40"/>
      <c r="I167" s="40"/>
      <c r="J167" s="40"/>
      <c r="K167" s="39">
        <f t="shared" si="30"/>
        <v>0</v>
      </c>
      <c r="L167" s="75"/>
      <c r="M167" s="77"/>
    </row>
    <row r="168" spans="1:14" x14ac:dyDescent="0.2">
      <c r="A168" s="72" t="s">
        <v>156</v>
      </c>
      <c r="B168" s="34">
        <v>8026</v>
      </c>
      <c r="C168" s="40"/>
      <c r="D168" s="40"/>
      <c r="E168" s="41"/>
      <c r="F168" s="40"/>
      <c r="G168" s="40"/>
      <c r="H168" s="40"/>
      <c r="I168" s="40"/>
      <c r="J168" s="40"/>
      <c r="K168" s="39">
        <f t="shared" si="30"/>
        <v>0</v>
      </c>
      <c r="L168" s="75"/>
      <c r="M168" s="77"/>
    </row>
    <row r="169" spans="1:14" ht="20.25" customHeight="1" x14ac:dyDescent="0.2">
      <c r="A169" s="72" t="s">
        <v>158</v>
      </c>
      <c r="B169" s="34">
        <v>8030</v>
      </c>
      <c r="C169" s="40"/>
      <c r="D169" s="40"/>
      <c r="E169" s="41"/>
      <c r="F169" s="40"/>
      <c r="G169" s="40"/>
      <c r="H169" s="40"/>
      <c r="I169" s="40"/>
      <c r="J169" s="40"/>
    </row>
    <row r="170" spans="1:14" hidden="1" x14ac:dyDescent="0.2">
      <c r="A170" s="72" t="s">
        <v>151</v>
      </c>
      <c r="B170" s="34">
        <v>8031</v>
      </c>
      <c r="C170" s="40"/>
      <c r="D170" s="40"/>
      <c r="E170" s="41"/>
      <c r="F170" s="40"/>
      <c r="G170" s="40"/>
      <c r="H170" s="40"/>
      <c r="I170" s="40"/>
      <c r="J170" s="40"/>
      <c r="K170" s="1" t="s">
        <v>159</v>
      </c>
    </row>
    <row r="171" spans="1:14" x14ac:dyDescent="0.2">
      <c r="A171" s="72" t="s">
        <v>152</v>
      </c>
      <c r="B171" s="34">
        <v>8032</v>
      </c>
      <c r="C171" s="40"/>
      <c r="D171" s="40"/>
      <c r="E171" s="41"/>
      <c r="F171" s="40">
        <f>F164/F157/12</f>
        <v>26.117283950617281</v>
      </c>
      <c r="G171" s="40">
        <f t="shared" ref="G171:H171" si="32">G164/G157/3</f>
        <v>24.246913580246915</v>
      </c>
      <c r="H171" s="40">
        <f t="shared" si="32"/>
        <v>25.31851851851852</v>
      </c>
      <c r="I171" s="40">
        <f>I164/I157/3</f>
        <v>27.451851851851853</v>
      </c>
      <c r="J171" s="40">
        <f t="shared" ref="J171" si="33">J164/J157/3</f>
        <v>27.451851851851853</v>
      </c>
      <c r="K171" s="1" t="s">
        <v>160</v>
      </c>
    </row>
    <row r="172" spans="1:14" x14ac:dyDescent="0.2">
      <c r="A172" s="72" t="s">
        <v>153</v>
      </c>
      <c r="B172" s="34">
        <v>8033</v>
      </c>
      <c r="C172" s="40"/>
      <c r="D172" s="40"/>
      <c r="E172" s="41"/>
      <c r="F172" s="40"/>
      <c r="G172" s="40"/>
      <c r="H172" s="40"/>
      <c r="I172" s="40"/>
      <c r="J172" s="40"/>
      <c r="K172" s="1" t="s">
        <v>161</v>
      </c>
    </row>
    <row r="173" spans="1:14" x14ac:dyDescent="0.2">
      <c r="A173" s="72" t="s">
        <v>154</v>
      </c>
      <c r="B173" s="34">
        <v>8034</v>
      </c>
      <c r="C173" s="40"/>
      <c r="D173" s="40"/>
      <c r="E173" s="41"/>
      <c r="F173" s="40">
        <f t="shared" ref="F173" si="34">F166/F159/12</f>
        <v>17.322448979591837</v>
      </c>
      <c r="G173" s="40">
        <f t="shared" ref="G173:J173" si="35">G166/G159/3</f>
        <v>16.370068027210884</v>
      </c>
      <c r="H173" s="40">
        <f t="shared" si="35"/>
        <v>16.914285714285715</v>
      </c>
      <c r="I173" s="40">
        <f t="shared" si="35"/>
        <v>18.005442176870748</v>
      </c>
      <c r="J173" s="40">
        <f t="shared" si="35"/>
        <v>18</v>
      </c>
      <c r="K173" s="1" t="s">
        <v>162</v>
      </c>
    </row>
    <row r="174" spans="1:14" hidden="1" x14ac:dyDescent="0.2">
      <c r="A174" s="72" t="s">
        <v>155</v>
      </c>
      <c r="B174" s="34">
        <v>8035</v>
      </c>
      <c r="C174" s="40"/>
      <c r="D174" s="40"/>
      <c r="E174" s="41"/>
      <c r="F174" s="40"/>
      <c r="G174" s="40"/>
      <c r="H174" s="40"/>
      <c r="I174" s="40"/>
      <c r="J174" s="40"/>
      <c r="K174" s="1" t="s">
        <v>163</v>
      </c>
    </row>
    <row r="175" spans="1:14" hidden="1" x14ac:dyDescent="0.2">
      <c r="A175" s="72" t="s">
        <v>156</v>
      </c>
      <c r="B175" s="34">
        <v>8036</v>
      </c>
      <c r="C175" s="40"/>
      <c r="D175" s="40"/>
      <c r="E175" s="41"/>
      <c r="F175" s="40"/>
      <c r="G175" s="40"/>
      <c r="H175" s="40"/>
      <c r="I175" s="40"/>
      <c r="J175" s="40"/>
      <c r="K175" s="1" t="s">
        <v>164</v>
      </c>
    </row>
    <row r="176" spans="1:14" ht="36.6" customHeight="1" x14ac:dyDescent="0.2">
      <c r="A176" s="82" t="s">
        <v>167</v>
      </c>
      <c r="B176" s="83"/>
      <c r="C176" s="123"/>
      <c r="D176" s="123"/>
      <c r="E176" s="123"/>
      <c r="F176" s="123"/>
      <c r="G176" s="84"/>
      <c r="H176" s="124" t="s">
        <v>168</v>
      </c>
      <c r="I176" s="124"/>
      <c r="J176" s="124"/>
    </row>
    <row r="177" spans="1:10" x14ac:dyDescent="0.2">
      <c r="A177" s="85" t="s">
        <v>169</v>
      </c>
      <c r="B177" s="1"/>
      <c r="C177" s="118" t="s">
        <v>170</v>
      </c>
      <c r="D177" s="118"/>
      <c r="E177" s="118"/>
      <c r="F177" s="118"/>
      <c r="G177" s="86"/>
      <c r="H177" s="119" t="s">
        <v>171</v>
      </c>
      <c r="I177" s="119"/>
      <c r="J177" s="119"/>
    </row>
    <row r="178" spans="1:10" x14ac:dyDescent="0.2">
      <c r="A178" s="87"/>
      <c r="B178" s="83"/>
      <c r="C178" s="117"/>
      <c r="D178" s="117"/>
      <c r="E178" s="117"/>
      <c r="F178" s="117"/>
      <c r="G178" s="84"/>
      <c r="H178" s="112"/>
      <c r="I178" s="112"/>
      <c r="J178" s="112"/>
    </row>
    <row r="179" spans="1:10" x14ac:dyDescent="0.2">
      <c r="A179" s="88"/>
      <c r="B179" s="1"/>
      <c r="C179" s="118"/>
      <c r="D179" s="118"/>
      <c r="E179" s="118"/>
      <c r="F179" s="118"/>
      <c r="G179" s="86"/>
      <c r="H179" s="119"/>
      <c r="I179" s="119"/>
      <c r="J179" s="119"/>
    </row>
    <row r="180" spans="1:10" x14ac:dyDescent="0.2">
      <c r="A180" s="89"/>
      <c r="C180" s="90"/>
      <c r="D180" s="91"/>
      <c r="E180" s="92"/>
      <c r="F180" s="91"/>
      <c r="G180" s="91"/>
      <c r="H180" s="91"/>
      <c r="I180" s="91"/>
      <c r="J180" s="91"/>
    </row>
    <row r="181" spans="1:10" x14ac:dyDescent="0.2">
      <c r="A181" s="89"/>
      <c r="C181" s="90"/>
      <c r="D181" s="91"/>
      <c r="E181" s="92"/>
      <c r="F181" s="91"/>
      <c r="G181" s="91"/>
      <c r="H181" s="91"/>
      <c r="I181" s="91"/>
      <c r="J181" s="91"/>
    </row>
    <row r="182" spans="1:10" x14ac:dyDescent="0.2">
      <c r="A182" s="89"/>
      <c r="C182" s="90"/>
      <c r="D182" s="91"/>
      <c r="E182" s="92"/>
      <c r="F182" s="91"/>
      <c r="G182" s="91"/>
      <c r="H182" s="91"/>
      <c r="I182" s="91"/>
      <c r="J182" s="91"/>
    </row>
    <row r="183" spans="1:10" x14ac:dyDescent="0.2">
      <c r="A183" s="89"/>
      <c r="C183" s="90"/>
      <c r="D183" s="91"/>
      <c r="E183" s="92"/>
      <c r="F183" s="91"/>
      <c r="G183" s="91"/>
      <c r="H183" s="91"/>
      <c r="I183" s="91"/>
      <c r="J183" s="91"/>
    </row>
    <row r="184" spans="1:10" x14ac:dyDescent="0.2">
      <c r="A184" s="89"/>
      <c r="C184" s="90"/>
      <c r="D184" s="91"/>
      <c r="E184" s="92"/>
      <c r="F184" s="91"/>
      <c r="G184" s="91"/>
      <c r="H184" s="91"/>
      <c r="I184" s="91"/>
      <c r="J184" s="91"/>
    </row>
    <row r="185" spans="1:10" x14ac:dyDescent="0.2">
      <c r="A185" s="89"/>
      <c r="C185" s="90"/>
      <c r="D185" s="91"/>
      <c r="E185" s="92"/>
      <c r="F185" s="91"/>
      <c r="G185" s="91"/>
      <c r="H185" s="91"/>
      <c r="I185" s="91"/>
      <c r="J185" s="91"/>
    </row>
    <row r="186" spans="1:10" x14ac:dyDescent="0.2">
      <c r="A186" s="89"/>
      <c r="C186" s="90"/>
      <c r="D186" s="91"/>
      <c r="E186" s="92"/>
      <c r="F186" s="91"/>
      <c r="G186" s="91"/>
      <c r="H186" s="91"/>
      <c r="I186" s="91"/>
      <c r="J186" s="91"/>
    </row>
    <row r="187" spans="1:10" x14ac:dyDescent="0.2">
      <c r="A187" s="89"/>
      <c r="C187" s="90"/>
      <c r="D187" s="91"/>
      <c r="E187" s="92"/>
      <c r="F187" s="91"/>
      <c r="G187" s="91"/>
      <c r="H187" s="91"/>
      <c r="I187" s="91"/>
      <c r="J187" s="91"/>
    </row>
    <row r="188" spans="1:10" x14ac:dyDescent="0.2">
      <c r="A188" s="89"/>
      <c r="C188" s="90"/>
      <c r="D188" s="91"/>
      <c r="E188" s="92"/>
      <c r="F188" s="91"/>
      <c r="G188" s="91"/>
      <c r="H188" s="91"/>
      <c r="I188" s="91"/>
      <c r="J188" s="91"/>
    </row>
    <row r="189" spans="1:10" x14ac:dyDescent="0.2">
      <c r="A189" s="89"/>
      <c r="C189" s="90"/>
      <c r="D189" s="91"/>
      <c r="E189" s="92"/>
      <c r="F189" s="91"/>
      <c r="G189" s="91"/>
      <c r="H189" s="91"/>
      <c r="I189" s="91"/>
      <c r="J189" s="91"/>
    </row>
    <row r="190" spans="1:10" x14ac:dyDescent="0.2">
      <c r="A190" s="89"/>
      <c r="C190" s="90"/>
      <c r="D190" s="91"/>
      <c r="E190" s="92"/>
      <c r="F190" s="91"/>
      <c r="G190" s="91"/>
      <c r="H190" s="91"/>
      <c r="I190" s="91"/>
      <c r="J190" s="91"/>
    </row>
    <row r="191" spans="1:10" x14ac:dyDescent="0.2">
      <c r="A191" s="89"/>
      <c r="C191" s="90"/>
      <c r="D191" s="91"/>
      <c r="E191" s="92"/>
      <c r="F191" s="91"/>
      <c r="G191" s="91"/>
      <c r="H191" s="91"/>
      <c r="I191" s="91"/>
      <c r="J191" s="91"/>
    </row>
    <row r="192" spans="1:10" x14ac:dyDescent="0.2">
      <c r="A192" s="89"/>
      <c r="C192" s="90"/>
      <c r="D192" s="91"/>
      <c r="E192" s="92"/>
      <c r="F192" s="91"/>
      <c r="G192" s="91"/>
      <c r="H192" s="91"/>
      <c r="I192" s="91"/>
      <c r="J192" s="91"/>
    </row>
    <row r="193" spans="1:10" x14ac:dyDescent="0.2">
      <c r="A193" s="89"/>
      <c r="C193" s="90"/>
      <c r="D193" s="91"/>
      <c r="E193" s="92"/>
      <c r="F193" s="91"/>
      <c r="G193" s="91"/>
      <c r="H193" s="91"/>
      <c r="I193" s="91"/>
      <c r="J193" s="91"/>
    </row>
    <row r="194" spans="1:10" x14ac:dyDescent="0.2">
      <c r="A194" s="89"/>
      <c r="C194" s="90"/>
      <c r="D194" s="91"/>
      <c r="E194" s="92"/>
      <c r="F194" s="91"/>
      <c r="G194" s="91"/>
      <c r="H194" s="91"/>
      <c r="I194" s="91"/>
      <c r="J194" s="91"/>
    </row>
    <row r="195" spans="1:10" x14ac:dyDescent="0.2">
      <c r="A195" s="89"/>
      <c r="C195" s="90"/>
      <c r="D195" s="91"/>
      <c r="E195" s="92"/>
      <c r="F195" s="91"/>
      <c r="G195" s="91"/>
      <c r="H195" s="91"/>
      <c r="I195" s="91"/>
      <c r="J195" s="91"/>
    </row>
    <row r="196" spans="1:10" x14ac:dyDescent="0.2">
      <c r="A196" s="89"/>
      <c r="C196" s="90"/>
      <c r="D196" s="91"/>
      <c r="E196" s="92"/>
      <c r="F196" s="91"/>
      <c r="G196" s="91"/>
      <c r="H196" s="91"/>
      <c r="I196" s="91"/>
      <c r="J196" s="91"/>
    </row>
    <row r="197" spans="1:10" x14ac:dyDescent="0.2">
      <c r="A197" s="89"/>
      <c r="C197" s="90"/>
      <c r="D197" s="91"/>
      <c r="E197" s="92"/>
      <c r="F197" s="91"/>
      <c r="G197" s="91"/>
      <c r="H197" s="91"/>
      <c r="I197" s="91"/>
      <c r="J197" s="91"/>
    </row>
    <row r="198" spans="1:10" x14ac:dyDescent="0.2">
      <c r="A198" s="89"/>
      <c r="C198" s="90"/>
      <c r="D198" s="91"/>
      <c r="E198" s="92"/>
      <c r="F198" s="91"/>
      <c r="G198" s="91"/>
      <c r="H198" s="91"/>
      <c r="I198" s="91"/>
      <c r="J198" s="91"/>
    </row>
    <row r="199" spans="1:10" x14ac:dyDescent="0.2">
      <c r="A199" s="89"/>
      <c r="C199" s="90"/>
      <c r="D199" s="91"/>
      <c r="E199" s="92"/>
      <c r="F199" s="91"/>
      <c r="G199" s="91"/>
      <c r="H199" s="91"/>
      <c r="I199" s="91"/>
      <c r="J199" s="91"/>
    </row>
    <row r="200" spans="1:10" x14ac:dyDescent="0.2">
      <c r="A200" s="89"/>
      <c r="C200" s="90"/>
      <c r="D200" s="91"/>
      <c r="E200" s="92"/>
      <c r="F200" s="91"/>
      <c r="G200" s="91"/>
      <c r="H200" s="91"/>
      <c r="I200" s="91"/>
      <c r="J200" s="91"/>
    </row>
    <row r="201" spans="1:10" x14ac:dyDescent="0.2">
      <c r="A201" s="89"/>
      <c r="C201" s="90"/>
      <c r="D201" s="91"/>
      <c r="E201" s="92"/>
      <c r="F201" s="91"/>
      <c r="G201" s="91"/>
      <c r="H201" s="91"/>
      <c r="I201" s="91"/>
      <c r="J201" s="91"/>
    </row>
    <row r="202" spans="1:10" x14ac:dyDescent="0.2">
      <c r="A202" s="89"/>
      <c r="C202" s="90"/>
      <c r="D202" s="91"/>
      <c r="E202" s="92"/>
      <c r="F202" s="91"/>
      <c r="G202" s="91"/>
      <c r="H202" s="91"/>
      <c r="I202" s="91"/>
      <c r="J202" s="91"/>
    </row>
    <row r="203" spans="1:10" x14ac:dyDescent="0.2">
      <c r="A203" s="89"/>
      <c r="C203" s="90"/>
      <c r="D203" s="91"/>
      <c r="E203" s="92"/>
      <c r="F203" s="91"/>
      <c r="G203" s="91"/>
      <c r="H203" s="91"/>
      <c r="I203" s="91"/>
      <c r="J203" s="91"/>
    </row>
    <row r="204" spans="1:10" x14ac:dyDescent="0.2">
      <c r="A204" s="89"/>
      <c r="C204" s="90"/>
      <c r="D204" s="91"/>
      <c r="E204" s="92"/>
      <c r="F204" s="91"/>
      <c r="G204" s="91"/>
      <c r="H204" s="91"/>
      <c r="I204" s="91"/>
      <c r="J204" s="91"/>
    </row>
    <row r="205" spans="1:10" x14ac:dyDescent="0.2">
      <c r="A205" s="89"/>
      <c r="C205" s="90"/>
      <c r="D205" s="91"/>
      <c r="E205" s="92"/>
      <c r="F205" s="91"/>
      <c r="G205" s="91"/>
      <c r="H205" s="91"/>
      <c r="I205" s="91"/>
      <c r="J205" s="91"/>
    </row>
    <row r="206" spans="1:10" x14ac:dyDescent="0.2">
      <c r="A206" s="89"/>
      <c r="C206" s="90"/>
      <c r="D206" s="91"/>
      <c r="E206" s="92"/>
      <c r="F206" s="91"/>
      <c r="G206" s="91"/>
      <c r="H206" s="91"/>
      <c r="I206" s="91"/>
      <c r="J206" s="91"/>
    </row>
    <row r="207" spans="1:10" x14ac:dyDescent="0.2">
      <c r="A207" s="89"/>
      <c r="C207" s="90"/>
      <c r="D207" s="91"/>
      <c r="E207" s="92"/>
      <c r="F207" s="91"/>
      <c r="G207" s="91"/>
      <c r="H207" s="91"/>
      <c r="I207" s="91"/>
      <c r="J207" s="91"/>
    </row>
    <row r="208" spans="1:10" x14ac:dyDescent="0.2">
      <c r="A208" s="89"/>
      <c r="C208" s="90"/>
      <c r="D208" s="91"/>
      <c r="E208" s="92"/>
      <c r="F208" s="91"/>
      <c r="G208" s="91"/>
      <c r="H208" s="91"/>
      <c r="I208" s="91"/>
      <c r="J208" s="91"/>
    </row>
    <row r="209" spans="1:10" x14ac:dyDescent="0.2">
      <c r="A209" s="89"/>
      <c r="C209" s="90"/>
      <c r="D209" s="91"/>
      <c r="E209" s="92"/>
      <c r="F209" s="91"/>
      <c r="G209" s="91"/>
      <c r="H209" s="91"/>
      <c r="I209" s="91"/>
      <c r="J209" s="91"/>
    </row>
    <row r="210" spans="1:10" x14ac:dyDescent="0.2">
      <c r="A210" s="89"/>
      <c r="C210" s="90"/>
      <c r="D210" s="91"/>
      <c r="E210" s="92"/>
      <c r="F210" s="91"/>
      <c r="G210" s="91"/>
      <c r="H210" s="91"/>
      <c r="I210" s="91"/>
      <c r="J210" s="91"/>
    </row>
    <row r="211" spans="1:10" x14ac:dyDescent="0.2">
      <c r="A211" s="89"/>
      <c r="C211" s="90"/>
      <c r="D211" s="91"/>
      <c r="E211" s="92"/>
      <c r="F211" s="91"/>
      <c r="G211" s="91"/>
      <c r="H211" s="91"/>
      <c r="I211" s="91"/>
      <c r="J211" s="91"/>
    </row>
    <row r="212" spans="1:10" x14ac:dyDescent="0.2">
      <c r="A212" s="89"/>
      <c r="C212" s="90"/>
      <c r="D212" s="91"/>
      <c r="E212" s="92"/>
      <c r="F212" s="91"/>
      <c r="G212" s="91"/>
      <c r="H212" s="91"/>
      <c r="I212" s="91"/>
      <c r="J212" s="91"/>
    </row>
    <row r="213" spans="1:10" x14ac:dyDescent="0.2">
      <c r="A213" s="89"/>
      <c r="C213" s="90"/>
      <c r="D213" s="91"/>
      <c r="E213" s="92"/>
      <c r="F213" s="91"/>
      <c r="G213" s="91"/>
      <c r="H213" s="91"/>
      <c r="I213" s="91"/>
      <c r="J213" s="91"/>
    </row>
    <row r="214" spans="1:10" x14ac:dyDescent="0.2">
      <c r="A214" s="89"/>
      <c r="C214" s="90"/>
      <c r="D214" s="91"/>
      <c r="E214" s="92"/>
      <c r="F214" s="91"/>
      <c r="G214" s="91"/>
      <c r="H214" s="91"/>
      <c r="I214" s="91"/>
      <c r="J214" s="91"/>
    </row>
    <row r="215" spans="1:10" x14ac:dyDescent="0.2">
      <c r="A215" s="89"/>
      <c r="C215" s="90"/>
      <c r="D215" s="91"/>
      <c r="E215" s="92"/>
      <c r="F215" s="91"/>
      <c r="G215" s="91"/>
      <c r="H215" s="91"/>
      <c r="I215" s="91"/>
      <c r="J215" s="91"/>
    </row>
    <row r="216" spans="1:10" x14ac:dyDescent="0.2">
      <c r="A216" s="89"/>
      <c r="C216" s="90"/>
      <c r="D216" s="91"/>
      <c r="E216" s="92"/>
      <c r="F216" s="91"/>
      <c r="G216" s="91"/>
      <c r="H216" s="91"/>
      <c r="I216" s="91"/>
      <c r="J216" s="91"/>
    </row>
    <row r="217" spans="1:10" x14ac:dyDescent="0.2">
      <c r="A217" s="89"/>
      <c r="C217" s="90"/>
      <c r="D217" s="91"/>
      <c r="E217" s="92"/>
      <c r="F217" s="91"/>
      <c r="G217" s="91"/>
      <c r="H217" s="91"/>
      <c r="I217" s="91"/>
      <c r="J217" s="91"/>
    </row>
    <row r="218" spans="1:10" x14ac:dyDescent="0.2">
      <c r="A218" s="89"/>
      <c r="C218" s="90"/>
      <c r="D218" s="91"/>
      <c r="E218" s="92"/>
      <c r="F218" s="91"/>
      <c r="G218" s="91"/>
      <c r="H218" s="91"/>
      <c r="I218" s="91"/>
      <c r="J218" s="91"/>
    </row>
    <row r="219" spans="1:10" x14ac:dyDescent="0.2">
      <c r="A219" s="89"/>
      <c r="C219" s="90"/>
      <c r="D219" s="91"/>
      <c r="E219" s="92"/>
      <c r="F219" s="91"/>
      <c r="G219" s="91"/>
      <c r="H219" s="91"/>
      <c r="I219" s="91"/>
      <c r="J219" s="91"/>
    </row>
    <row r="220" spans="1:10" x14ac:dyDescent="0.2">
      <c r="A220" s="89"/>
      <c r="C220" s="90"/>
      <c r="D220" s="91"/>
      <c r="E220" s="92"/>
      <c r="F220" s="91"/>
      <c r="G220" s="91"/>
      <c r="H220" s="91"/>
      <c r="I220" s="91"/>
      <c r="J220" s="91"/>
    </row>
    <row r="221" spans="1:10" x14ac:dyDescent="0.2">
      <c r="A221" s="42"/>
    </row>
    <row r="222" spans="1:10" x14ac:dyDescent="0.2">
      <c r="A222" s="42"/>
    </row>
    <row r="223" spans="1:10" x14ac:dyDescent="0.2">
      <c r="A223" s="42"/>
    </row>
    <row r="224" spans="1:10" x14ac:dyDescent="0.2">
      <c r="A224" s="42"/>
    </row>
    <row r="225" spans="1:1" x14ac:dyDescent="0.2">
      <c r="A225" s="42"/>
    </row>
    <row r="226" spans="1:1" x14ac:dyDescent="0.2">
      <c r="A226" s="42"/>
    </row>
    <row r="227" spans="1:1" x14ac:dyDescent="0.2">
      <c r="A227" s="42"/>
    </row>
    <row r="228" spans="1:1" x14ac:dyDescent="0.2">
      <c r="A228" s="42"/>
    </row>
    <row r="229" spans="1:1" x14ac:dyDescent="0.2">
      <c r="A229" s="42"/>
    </row>
    <row r="230" spans="1:1" x14ac:dyDescent="0.2">
      <c r="A230" s="42"/>
    </row>
    <row r="231" spans="1:1" x14ac:dyDescent="0.2">
      <c r="A231" s="42"/>
    </row>
    <row r="232" spans="1:1" x14ac:dyDescent="0.2">
      <c r="A232" s="42"/>
    </row>
    <row r="233" spans="1:1" x14ac:dyDescent="0.2">
      <c r="A233" s="42"/>
    </row>
    <row r="234" spans="1:1" x14ac:dyDescent="0.2">
      <c r="A234" s="42"/>
    </row>
    <row r="235" spans="1:1" x14ac:dyDescent="0.2">
      <c r="A235" s="42"/>
    </row>
    <row r="236" spans="1:1" x14ac:dyDescent="0.2">
      <c r="A236" s="42"/>
    </row>
    <row r="237" spans="1:1" x14ac:dyDescent="0.2">
      <c r="A237" s="42"/>
    </row>
    <row r="238" spans="1:1" x14ac:dyDescent="0.2">
      <c r="A238" s="42"/>
    </row>
    <row r="239" spans="1:1" x14ac:dyDescent="0.2">
      <c r="A239" s="42"/>
    </row>
    <row r="240" spans="1:1" x14ac:dyDescent="0.2">
      <c r="A240" s="42"/>
    </row>
    <row r="241" spans="1:1" x14ac:dyDescent="0.2">
      <c r="A241" s="42"/>
    </row>
    <row r="242" spans="1:1" x14ac:dyDescent="0.2">
      <c r="A242" s="42"/>
    </row>
    <row r="243" spans="1:1" x14ac:dyDescent="0.2">
      <c r="A243" s="42"/>
    </row>
    <row r="244" spans="1:1" x14ac:dyDescent="0.2">
      <c r="A244" s="42"/>
    </row>
    <row r="245" spans="1:1" x14ac:dyDescent="0.2">
      <c r="A245" s="42"/>
    </row>
    <row r="246" spans="1:1" x14ac:dyDescent="0.2">
      <c r="A246" s="42"/>
    </row>
    <row r="247" spans="1:1" x14ac:dyDescent="0.2">
      <c r="A247" s="42"/>
    </row>
    <row r="248" spans="1:1" x14ac:dyDescent="0.2">
      <c r="A248" s="42"/>
    </row>
    <row r="249" spans="1:1" x14ac:dyDescent="0.2">
      <c r="A249" s="42"/>
    </row>
    <row r="250" spans="1:1" x14ac:dyDescent="0.2">
      <c r="A250" s="42"/>
    </row>
    <row r="251" spans="1:1" x14ac:dyDescent="0.2">
      <c r="A251" s="42"/>
    </row>
    <row r="252" spans="1:1" x14ac:dyDescent="0.2">
      <c r="A252" s="42"/>
    </row>
    <row r="253" spans="1:1" x14ac:dyDescent="0.2">
      <c r="A253" s="42"/>
    </row>
    <row r="254" spans="1:1" x14ac:dyDescent="0.2">
      <c r="A254" s="42"/>
    </row>
    <row r="255" spans="1:1" x14ac:dyDescent="0.2">
      <c r="A255" s="42"/>
    </row>
    <row r="256" spans="1:1" x14ac:dyDescent="0.2">
      <c r="A256" s="42"/>
    </row>
    <row r="257" spans="1:1" x14ac:dyDescent="0.2">
      <c r="A257" s="42"/>
    </row>
    <row r="258" spans="1:1" x14ac:dyDescent="0.2">
      <c r="A258" s="42"/>
    </row>
    <row r="259" spans="1:1" x14ac:dyDescent="0.2">
      <c r="A259" s="42"/>
    </row>
    <row r="260" spans="1:1" x14ac:dyDescent="0.2">
      <c r="A260" s="42"/>
    </row>
    <row r="261" spans="1:1" x14ac:dyDescent="0.2">
      <c r="A261" s="42"/>
    </row>
    <row r="262" spans="1:1" x14ac:dyDescent="0.2">
      <c r="A262" s="42"/>
    </row>
    <row r="263" spans="1:1" x14ac:dyDescent="0.2">
      <c r="A263" s="42"/>
    </row>
    <row r="264" spans="1:1" x14ac:dyDescent="0.2">
      <c r="A264" s="42"/>
    </row>
    <row r="265" spans="1:1" x14ac:dyDescent="0.2">
      <c r="A265" s="42"/>
    </row>
    <row r="266" spans="1:1" x14ac:dyDescent="0.2">
      <c r="A266" s="42"/>
    </row>
    <row r="267" spans="1:1" x14ac:dyDescent="0.2">
      <c r="A267" s="42"/>
    </row>
    <row r="268" spans="1:1" x14ac:dyDescent="0.2">
      <c r="A268" s="42"/>
    </row>
    <row r="269" spans="1:1" x14ac:dyDescent="0.2">
      <c r="A269" s="42"/>
    </row>
    <row r="270" spans="1:1" x14ac:dyDescent="0.2">
      <c r="A270" s="42"/>
    </row>
    <row r="271" spans="1:1" x14ac:dyDescent="0.2">
      <c r="A271" s="42"/>
    </row>
    <row r="272" spans="1:1" x14ac:dyDescent="0.2">
      <c r="A272" s="42"/>
    </row>
    <row r="273" spans="1:1" x14ac:dyDescent="0.2">
      <c r="A273" s="42"/>
    </row>
    <row r="274" spans="1:1" x14ac:dyDescent="0.2">
      <c r="A274" s="42"/>
    </row>
    <row r="275" spans="1:1" x14ac:dyDescent="0.2">
      <c r="A275" s="42"/>
    </row>
    <row r="276" spans="1:1" x14ac:dyDescent="0.2">
      <c r="A276" s="42"/>
    </row>
    <row r="277" spans="1:1" x14ac:dyDescent="0.2">
      <c r="A277" s="42"/>
    </row>
    <row r="278" spans="1:1" x14ac:dyDescent="0.2">
      <c r="A278" s="42"/>
    </row>
    <row r="279" spans="1:1" x14ac:dyDescent="0.2">
      <c r="A279" s="42"/>
    </row>
    <row r="280" spans="1:1" x14ac:dyDescent="0.2">
      <c r="A280" s="42"/>
    </row>
    <row r="281" spans="1:1" x14ac:dyDescent="0.2">
      <c r="A281" s="42"/>
    </row>
    <row r="282" spans="1:1" x14ac:dyDescent="0.2">
      <c r="A282" s="42"/>
    </row>
    <row r="283" spans="1:1" x14ac:dyDescent="0.2">
      <c r="A283" s="42"/>
    </row>
    <row r="284" spans="1:1" x14ac:dyDescent="0.2">
      <c r="A284" s="42"/>
    </row>
    <row r="285" spans="1:1" x14ac:dyDescent="0.2">
      <c r="A285" s="42"/>
    </row>
    <row r="286" spans="1:1" x14ac:dyDescent="0.2">
      <c r="A286" s="42"/>
    </row>
    <row r="287" spans="1:1" x14ac:dyDescent="0.2">
      <c r="A287" s="42"/>
    </row>
    <row r="288" spans="1:1" x14ac:dyDescent="0.2">
      <c r="A288" s="42"/>
    </row>
    <row r="289" spans="1:1" x14ac:dyDescent="0.2">
      <c r="A289" s="42"/>
    </row>
    <row r="290" spans="1:1" x14ac:dyDescent="0.2">
      <c r="A290" s="42"/>
    </row>
    <row r="291" spans="1:1" x14ac:dyDescent="0.2">
      <c r="A291" s="42"/>
    </row>
    <row r="292" spans="1:1" x14ac:dyDescent="0.2">
      <c r="A292" s="42"/>
    </row>
    <row r="293" spans="1:1" x14ac:dyDescent="0.2">
      <c r="A293" s="42"/>
    </row>
    <row r="294" spans="1:1" x14ac:dyDescent="0.2">
      <c r="A294" s="42"/>
    </row>
    <row r="295" spans="1:1" x14ac:dyDescent="0.2">
      <c r="A295" s="42"/>
    </row>
    <row r="296" spans="1:1" x14ac:dyDescent="0.2">
      <c r="A296" s="42"/>
    </row>
    <row r="297" spans="1:1" x14ac:dyDescent="0.2">
      <c r="A297" s="42"/>
    </row>
    <row r="298" spans="1:1" x14ac:dyDescent="0.2">
      <c r="A298" s="42"/>
    </row>
    <row r="299" spans="1:1" x14ac:dyDescent="0.2">
      <c r="A299" s="42"/>
    </row>
    <row r="300" spans="1:1" x14ac:dyDescent="0.2">
      <c r="A300" s="42"/>
    </row>
    <row r="301" spans="1:1" x14ac:dyDescent="0.2">
      <c r="A301" s="42"/>
    </row>
    <row r="302" spans="1:1" x14ac:dyDescent="0.2">
      <c r="A302" s="42"/>
    </row>
    <row r="303" spans="1:1" x14ac:dyDescent="0.2">
      <c r="A303" s="42"/>
    </row>
    <row r="304" spans="1:1" x14ac:dyDescent="0.2">
      <c r="A304" s="42"/>
    </row>
    <row r="305" spans="1:1" x14ac:dyDescent="0.2">
      <c r="A305" s="42"/>
    </row>
    <row r="306" spans="1:1" x14ac:dyDescent="0.2">
      <c r="A306" s="42"/>
    </row>
    <row r="307" spans="1:1" x14ac:dyDescent="0.2">
      <c r="A307" s="42"/>
    </row>
    <row r="308" spans="1:1" x14ac:dyDescent="0.2">
      <c r="A308" s="42"/>
    </row>
    <row r="309" spans="1:1" x14ac:dyDescent="0.2">
      <c r="A309" s="42"/>
    </row>
    <row r="310" spans="1:1" x14ac:dyDescent="0.2">
      <c r="A310" s="42"/>
    </row>
    <row r="311" spans="1:1" x14ac:dyDescent="0.2">
      <c r="A311" s="42"/>
    </row>
    <row r="312" spans="1:1" x14ac:dyDescent="0.2">
      <c r="A312" s="42"/>
    </row>
    <row r="313" spans="1:1" x14ac:dyDescent="0.2">
      <c r="A313" s="42"/>
    </row>
    <row r="314" spans="1:1" x14ac:dyDescent="0.2">
      <c r="A314" s="42"/>
    </row>
    <row r="315" spans="1:1" x14ac:dyDescent="0.2">
      <c r="A315" s="42"/>
    </row>
    <row r="316" spans="1:1" x14ac:dyDescent="0.2">
      <c r="A316" s="42"/>
    </row>
    <row r="317" spans="1:1" x14ac:dyDescent="0.2">
      <c r="A317" s="42"/>
    </row>
    <row r="318" spans="1:1" x14ac:dyDescent="0.2">
      <c r="A318" s="42"/>
    </row>
    <row r="319" spans="1:1" x14ac:dyDescent="0.2">
      <c r="A319" s="42"/>
    </row>
    <row r="320" spans="1:1" x14ac:dyDescent="0.2">
      <c r="A320" s="42"/>
    </row>
    <row r="321" spans="1:1" x14ac:dyDescent="0.2">
      <c r="A321" s="42"/>
    </row>
    <row r="322" spans="1:1" x14ac:dyDescent="0.2">
      <c r="A322" s="42"/>
    </row>
    <row r="323" spans="1:1" x14ac:dyDescent="0.2">
      <c r="A323" s="42"/>
    </row>
    <row r="324" spans="1:1" x14ac:dyDescent="0.2">
      <c r="A324" s="42"/>
    </row>
    <row r="325" spans="1:1" x14ac:dyDescent="0.2">
      <c r="A325" s="42"/>
    </row>
    <row r="326" spans="1:1" x14ac:dyDescent="0.2">
      <c r="A326" s="42"/>
    </row>
    <row r="327" spans="1:1" x14ac:dyDescent="0.2">
      <c r="A327" s="42"/>
    </row>
    <row r="328" spans="1:1" x14ac:dyDescent="0.2">
      <c r="A328" s="42"/>
    </row>
    <row r="329" spans="1:1" x14ac:dyDescent="0.2">
      <c r="A329" s="42"/>
    </row>
    <row r="330" spans="1:1" x14ac:dyDescent="0.2">
      <c r="A330" s="42"/>
    </row>
    <row r="331" spans="1:1" x14ac:dyDescent="0.2">
      <c r="A331" s="42"/>
    </row>
    <row r="332" spans="1:1" x14ac:dyDescent="0.2">
      <c r="A332" s="42"/>
    </row>
    <row r="333" spans="1:1" x14ac:dyDescent="0.2">
      <c r="A333" s="42"/>
    </row>
    <row r="334" spans="1:1" x14ac:dyDescent="0.2">
      <c r="A334" s="42"/>
    </row>
    <row r="335" spans="1:1" x14ac:dyDescent="0.2">
      <c r="A335" s="42"/>
    </row>
    <row r="336" spans="1:1" x14ac:dyDescent="0.2">
      <c r="A336" s="42"/>
    </row>
    <row r="337" spans="1:1" x14ac:dyDescent="0.2">
      <c r="A337" s="42"/>
    </row>
    <row r="338" spans="1:1" x14ac:dyDescent="0.2">
      <c r="A338" s="42"/>
    </row>
    <row r="339" spans="1:1" x14ac:dyDescent="0.2">
      <c r="A339" s="42"/>
    </row>
    <row r="340" spans="1:1" x14ac:dyDescent="0.2">
      <c r="A340" s="42"/>
    </row>
    <row r="341" spans="1:1" x14ac:dyDescent="0.2">
      <c r="A341" s="42"/>
    </row>
    <row r="342" spans="1:1" x14ac:dyDescent="0.2">
      <c r="A342" s="42"/>
    </row>
    <row r="343" spans="1:1" x14ac:dyDescent="0.2">
      <c r="A343" s="42"/>
    </row>
    <row r="344" spans="1:1" x14ac:dyDescent="0.2">
      <c r="A344" s="42"/>
    </row>
    <row r="345" spans="1:1" x14ac:dyDescent="0.2">
      <c r="A345" s="42"/>
    </row>
    <row r="346" spans="1:1" x14ac:dyDescent="0.2">
      <c r="A346" s="42"/>
    </row>
    <row r="347" spans="1:1" x14ac:dyDescent="0.2">
      <c r="A347" s="42"/>
    </row>
    <row r="348" spans="1:1" x14ac:dyDescent="0.2">
      <c r="A348" s="42"/>
    </row>
    <row r="349" spans="1:1" x14ac:dyDescent="0.2">
      <c r="A349" s="42"/>
    </row>
    <row r="350" spans="1:1" x14ac:dyDescent="0.2">
      <c r="A350" s="42"/>
    </row>
    <row r="351" spans="1:1" x14ac:dyDescent="0.2">
      <c r="A351" s="42"/>
    </row>
    <row r="352" spans="1:1" x14ac:dyDescent="0.2">
      <c r="A352" s="42"/>
    </row>
    <row r="353" spans="1:1" x14ac:dyDescent="0.2">
      <c r="A353" s="42"/>
    </row>
    <row r="354" spans="1:1" x14ac:dyDescent="0.2">
      <c r="A354" s="42"/>
    </row>
    <row r="355" spans="1:1" x14ac:dyDescent="0.2">
      <c r="A355" s="42"/>
    </row>
    <row r="356" spans="1:1" x14ac:dyDescent="0.2">
      <c r="A356" s="42"/>
    </row>
    <row r="357" spans="1:1" x14ac:dyDescent="0.2">
      <c r="A357" s="42"/>
    </row>
    <row r="358" spans="1:1" x14ac:dyDescent="0.2">
      <c r="A358" s="42"/>
    </row>
    <row r="359" spans="1:1" x14ac:dyDescent="0.2">
      <c r="A359" s="42"/>
    </row>
    <row r="360" spans="1:1" x14ac:dyDescent="0.2">
      <c r="A360" s="42"/>
    </row>
    <row r="361" spans="1:1" x14ac:dyDescent="0.2">
      <c r="A361" s="42"/>
    </row>
    <row r="362" spans="1:1" x14ac:dyDescent="0.2">
      <c r="A362" s="42"/>
    </row>
    <row r="363" spans="1:1" x14ac:dyDescent="0.2">
      <c r="A363" s="42"/>
    </row>
    <row r="364" spans="1:1" x14ac:dyDescent="0.2">
      <c r="A364" s="42"/>
    </row>
    <row r="365" spans="1:1" x14ac:dyDescent="0.2">
      <c r="A365" s="42"/>
    </row>
    <row r="366" spans="1:1" x14ac:dyDescent="0.2">
      <c r="A366" s="42"/>
    </row>
    <row r="367" spans="1:1" x14ac:dyDescent="0.2">
      <c r="A367" s="42"/>
    </row>
    <row r="368" spans="1:1" x14ac:dyDescent="0.2">
      <c r="A368" s="42"/>
    </row>
    <row r="369" spans="1:1" x14ac:dyDescent="0.2">
      <c r="A369" s="42"/>
    </row>
    <row r="370" spans="1:1" x14ac:dyDescent="0.2">
      <c r="A370" s="42"/>
    </row>
    <row r="371" spans="1:1" x14ac:dyDescent="0.2">
      <c r="A371" s="42"/>
    </row>
    <row r="372" spans="1:1" x14ac:dyDescent="0.2">
      <c r="A372" s="42"/>
    </row>
    <row r="373" spans="1:1" x14ac:dyDescent="0.2">
      <c r="A373" s="42"/>
    </row>
    <row r="374" spans="1:1" x14ac:dyDescent="0.2">
      <c r="A374" s="42"/>
    </row>
    <row r="375" spans="1:1" x14ac:dyDescent="0.2">
      <c r="A375" s="42"/>
    </row>
    <row r="376" spans="1:1" x14ac:dyDescent="0.2">
      <c r="A376" s="42"/>
    </row>
    <row r="377" spans="1:1" x14ac:dyDescent="0.2">
      <c r="A377" s="42"/>
    </row>
    <row r="378" spans="1:1" x14ac:dyDescent="0.2">
      <c r="A378" s="42"/>
    </row>
    <row r="379" spans="1:1" x14ac:dyDescent="0.2">
      <c r="A379" s="42"/>
    </row>
    <row r="380" spans="1:1" x14ac:dyDescent="0.2">
      <c r="A380" s="42"/>
    </row>
    <row r="381" spans="1:1" x14ac:dyDescent="0.2">
      <c r="A381" s="42"/>
    </row>
    <row r="382" spans="1:1" x14ac:dyDescent="0.2">
      <c r="A382" s="42"/>
    </row>
    <row r="383" spans="1:1" x14ac:dyDescent="0.2">
      <c r="A383" s="42"/>
    </row>
    <row r="384" spans="1:1" x14ac:dyDescent="0.2">
      <c r="A384" s="42"/>
    </row>
    <row r="385" spans="1:1" x14ac:dyDescent="0.2">
      <c r="A385" s="42"/>
    </row>
    <row r="386" spans="1:1" x14ac:dyDescent="0.2">
      <c r="A386" s="42"/>
    </row>
    <row r="387" spans="1:1" x14ac:dyDescent="0.2">
      <c r="A387" s="42"/>
    </row>
  </sheetData>
  <mergeCells count="43">
    <mergeCell ref="C178:F178"/>
    <mergeCell ref="H178:J178"/>
    <mergeCell ref="C179:F179"/>
    <mergeCell ref="H179:J179"/>
    <mergeCell ref="A113:J113"/>
    <mergeCell ref="A125:B125"/>
    <mergeCell ref="C176:F176"/>
    <mergeCell ref="H176:J176"/>
    <mergeCell ref="C177:F177"/>
    <mergeCell ref="H177:J177"/>
    <mergeCell ref="A102:J102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3:J83"/>
    <mergeCell ref="A88:J88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B13:H13"/>
    <mergeCell ref="I13:J13"/>
    <mergeCell ref="I3:J3"/>
    <mergeCell ref="A5:C5"/>
    <mergeCell ref="A6:C6"/>
    <mergeCell ref="A7:C7"/>
    <mergeCell ref="I11:J11"/>
  </mergeCells>
  <pageMargins left="0.39370078740157483" right="0.27559055118110237" top="7.874015748031496E-2" bottom="7.874015748031496E-2" header="0" footer="0"/>
  <pageSetup paperSize="9" scale="65" fitToHeight="5" orientation="landscape" copies="2" r:id="rId1"/>
  <headerFooter alignWithMargins="0"/>
  <rowBreaks count="1" manualBreakCount="1">
    <brk id="1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на 2023 (2)</vt:lpstr>
      <vt:lpstr>'зміни на 2023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Larisa</cp:lastModifiedBy>
  <dcterms:created xsi:type="dcterms:W3CDTF">2023-10-02T15:30:00Z</dcterms:created>
  <dcterms:modified xsi:type="dcterms:W3CDTF">2023-10-04T09:45:09Z</dcterms:modified>
</cp:coreProperties>
</file>