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15  сесія 8 скликання\прийняті\"/>
    </mc:Choice>
  </mc:AlternateContent>
  <xr:revisionPtr revIDLastSave="0" documentId="8_{ABFB0A4C-95C3-4F9B-9729-2298D20BCA32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I. Фін план (уточ прав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план (уточ прав)'!$A$1:$J$160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F46" i="1"/>
  <c r="G63" i="1" l="1"/>
  <c r="G66" i="1"/>
  <c r="G57" i="1"/>
  <c r="K58" i="1"/>
  <c r="I43" i="1"/>
  <c r="H43" i="1"/>
  <c r="J43" i="1"/>
  <c r="G40" i="1" l="1"/>
  <c r="G81" i="1" s="1"/>
  <c r="H40" i="1"/>
  <c r="H81" i="1" s="1"/>
  <c r="G67" i="1"/>
  <c r="G82" i="1" s="1"/>
  <c r="F41" i="1" l="1"/>
  <c r="I40" i="1"/>
  <c r="I81" i="1" s="1"/>
  <c r="J40" i="1"/>
  <c r="J81" i="1" l="1"/>
  <c r="F40" i="1"/>
  <c r="J129" i="1" l="1"/>
  <c r="I136" i="1"/>
  <c r="J136" i="1"/>
  <c r="I145" i="1" l="1"/>
  <c r="J146" i="1" l="1"/>
  <c r="D129" i="1"/>
  <c r="E129" i="1"/>
  <c r="F129" i="1"/>
  <c r="G129" i="1"/>
  <c r="H129" i="1"/>
  <c r="I129" i="1"/>
  <c r="I94" i="1"/>
  <c r="H82" i="1"/>
  <c r="H83" i="1" s="1"/>
  <c r="I52" i="1"/>
  <c r="J52" i="1"/>
  <c r="F43" i="1"/>
  <c r="F44" i="1"/>
  <c r="F47" i="1"/>
  <c r="F48" i="1"/>
  <c r="F49" i="1"/>
  <c r="F50" i="1"/>
  <c r="F51" i="1"/>
  <c r="F53" i="1"/>
  <c r="F54" i="1"/>
  <c r="F55" i="1"/>
  <c r="F56" i="1"/>
  <c r="F57" i="1"/>
  <c r="K57" i="1" s="1"/>
  <c r="F58" i="1"/>
  <c r="F42" i="1"/>
  <c r="F52" i="1" l="1"/>
  <c r="C81" i="1" l="1"/>
  <c r="F63" i="1" l="1"/>
  <c r="F101" i="1" l="1"/>
  <c r="F99" i="1" s="1"/>
  <c r="F96" i="1"/>
  <c r="F94" i="1" s="1"/>
  <c r="F93" i="1" l="1"/>
  <c r="C93" i="1"/>
  <c r="C67" i="1"/>
  <c r="C82" i="1" s="1"/>
  <c r="C83" i="1" s="1"/>
  <c r="J93" i="1" l="1"/>
  <c r="J77" i="1" s="1"/>
  <c r="I93" i="1"/>
  <c r="G93" i="1"/>
  <c r="E93" i="1"/>
  <c r="D93" i="1"/>
  <c r="H99" i="1"/>
  <c r="H93" i="1" s="1"/>
  <c r="F77" i="1" l="1"/>
  <c r="J149" i="1"/>
  <c r="I149" i="1"/>
  <c r="H149" i="1"/>
  <c r="J148" i="1"/>
  <c r="I148" i="1"/>
  <c r="H148" i="1"/>
  <c r="J147" i="1"/>
  <c r="I147" i="1"/>
  <c r="H147" i="1"/>
  <c r="I146" i="1"/>
  <c r="H146" i="1"/>
  <c r="J145" i="1"/>
  <c r="H145" i="1"/>
  <c r="J144" i="1"/>
  <c r="I144" i="1"/>
  <c r="H144" i="1"/>
  <c r="G149" i="1"/>
  <c r="G148" i="1"/>
  <c r="G147" i="1"/>
  <c r="G146" i="1"/>
  <c r="G145" i="1"/>
  <c r="G144" i="1"/>
  <c r="H136" i="1"/>
  <c r="G136" i="1"/>
  <c r="F142" i="1"/>
  <c r="F149" i="1" s="1"/>
  <c r="F141" i="1"/>
  <c r="F148" i="1" s="1"/>
  <c r="F140" i="1"/>
  <c r="F147" i="1" s="1"/>
  <c r="F139" i="1"/>
  <c r="F146" i="1" s="1"/>
  <c r="F138" i="1"/>
  <c r="F145" i="1" s="1"/>
  <c r="F137" i="1"/>
  <c r="F144" i="1" s="1"/>
  <c r="E149" i="1"/>
  <c r="E148" i="1"/>
  <c r="E147" i="1"/>
  <c r="E146" i="1"/>
  <c r="E145" i="1"/>
  <c r="E144" i="1"/>
  <c r="D149" i="1"/>
  <c r="D148" i="1"/>
  <c r="D147" i="1"/>
  <c r="D146" i="1"/>
  <c r="D145" i="1"/>
  <c r="D144" i="1"/>
  <c r="D136" i="1"/>
  <c r="F136" i="1" l="1"/>
  <c r="E81" i="1"/>
  <c r="F81" i="1" l="1"/>
  <c r="D81" i="1"/>
  <c r="D67" i="1" l="1"/>
  <c r="D82" i="1" s="1"/>
  <c r="D83" i="1" s="1"/>
  <c r="E67" i="1" l="1"/>
  <c r="E82" i="1" s="1"/>
  <c r="E83" i="1" s="1"/>
  <c r="F75" i="1" l="1"/>
  <c r="F74" i="1"/>
  <c r="F73" i="1"/>
  <c r="F72" i="1"/>
  <c r="F71" i="1"/>
  <c r="F70" i="1"/>
  <c r="F69" i="1"/>
  <c r="F68" i="1"/>
  <c r="J67" i="1"/>
  <c r="J82" i="1" s="1"/>
  <c r="I67" i="1"/>
  <c r="I82" i="1" s="1"/>
  <c r="I83" i="1" s="1"/>
  <c r="F66" i="1"/>
  <c r="F65" i="1"/>
  <c r="F64" i="1"/>
  <c r="F62" i="1"/>
  <c r="F61" i="1"/>
  <c r="F60" i="1"/>
  <c r="F82" i="1" l="1"/>
  <c r="G83" i="1"/>
  <c r="J83" i="1"/>
  <c r="F67" i="1"/>
  <c r="F114" i="1" l="1"/>
  <c r="F113" i="1"/>
  <c r="F112" i="1"/>
  <c r="F111" i="1"/>
  <c r="J110" i="1"/>
  <c r="I110" i="1"/>
  <c r="H110" i="1"/>
  <c r="G110" i="1"/>
  <c r="D110" i="1"/>
  <c r="C110" i="1"/>
  <c r="F109" i="1"/>
  <c r="F108" i="1"/>
  <c r="F107" i="1"/>
  <c r="F106" i="1"/>
  <c r="J105" i="1"/>
  <c r="I105" i="1"/>
  <c r="H105" i="1"/>
  <c r="G105" i="1"/>
  <c r="D105" i="1"/>
  <c r="C105" i="1"/>
  <c r="F78" i="1"/>
  <c r="F76" i="1"/>
  <c r="F105" i="1" l="1"/>
  <c r="F110" i="1"/>
  <c r="A115" i="1" l="1"/>
</calcChain>
</file>

<file path=xl/sharedStrings.xml><?xml version="1.0" encoding="utf-8"?>
<sst xmlns="http://schemas.openxmlformats.org/spreadsheetml/2006/main" count="183" uniqueCount="159">
  <si>
    <t>Проект</t>
  </si>
  <si>
    <t>Уточнений</t>
  </si>
  <si>
    <t>Х</t>
  </si>
  <si>
    <t>Зміни</t>
  </si>
  <si>
    <t>зробити позначку "Х"</t>
  </si>
  <si>
    <t>Коди</t>
  </si>
  <si>
    <t xml:space="preserve">за ЄДРПОУ </t>
  </si>
  <si>
    <t>35814729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</si>
  <si>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</si>
  <si>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</si>
  <si>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</si>
  <si>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</si>
  <si>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</si>
  <si>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</si>
  <si>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</si>
  <si>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</si>
  <si>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</si>
  <si>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</si>
  <si>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</si>
  <si>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</si>
  <si>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</si>
  <si>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</si>
  <si>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</si>
  <si>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</si>
  <si>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</si>
  <si>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</si>
  <si>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</si>
  <si>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>тис. грн.</t>
  </si>
  <si>
    <t>Найменування показника</t>
  </si>
  <si>
    <t xml:space="preserve">Код рядка </t>
  </si>
  <si>
    <t>Факт минулого року</t>
  </si>
  <si>
    <t>Плановий рік  (усього)</t>
  </si>
  <si>
    <t xml:space="preserve">І  </t>
  </si>
  <si>
    <t xml:space="preserve">ІІ  </t>
  </si>
  <si>
    <t>ІІІ</t>
  </si>
  <si>
    <t xml:space="preserve">ІV </t>
  </si>
  <si>
    <t>Дохід з місцевого бюджету за цільовими програмами, у тому числі:</t>
  </si>
  <si>
    <t>Інші програми та заходи в сфері охорони здоров"я</t>
  </si>
  <si>
    <t>Заходи із запобігання та ліквідації надзвичайних смтуацій та наслідків стихійного лиха</t>
  </si>
  <si>
    <t>дохід від реалізації необоротних активів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</si>
  <si>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</si>
  <si>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</si>
  <si>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</si>
  <si>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</si>
  <si>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</si>
  <si>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</si>
  <si>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</si>
  <si>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</si>
  <si>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</si>
  <si>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</si>
  <si>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</si>
  <si>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</si>
  <si>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</si>
  <si>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</si>
  <si>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</si>
  <si>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</si>
  <si>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</si>
  <si>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</si>
  <si>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</si>
  <si>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</si>
  <si>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</si>
  <si>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</si>
  <si>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</si>
  <si>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</si>
  <si>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капітальний ремонт</t>
  </si>
  <si>
    <t>ІV. Фінансова діяльність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</si>
  <si>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</si>
  <si>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</si>
  <si>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</si>
  <si>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</si>
  <si>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</si>
  <si>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</si>
  <si>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Вартість основних засобів</t>
  </si>
  <si>
    <t>Податкова заборгованість</t>
  </si>
  <si>
    <t>Дебіторська заборгованість</t>
  </si>
  <si>
    <t>Кредиторська заборгованість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</si>
  <si>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</si>
  <si>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</si>
  <si>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</si>
  <si>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</si>
  <si>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"____" ___________ 2021 р.</t>
  </si>
  <si>
    <t>Рік</t>
  </si>
  <si>
    <t>Назва підприємства</t>
  </si>
  <si>
    <t>Прізвище та ініціали керівника</t>
  </si>
  <si>
    <t>Фінансовий план поточного року (затверджений зі змінами)</t>
  </si>
  <si>
    <t>Прогноз на поточний рік</t>
  </si>
  <si>
    <t>У тому числі за кварталами  плановогот року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</si>
  <si>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</si>
  <si>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</si>
  <si>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</si>
  <si>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Інші доходи  ,у т.ч.:</t>
  </si>
  <si>
    <t>дохід від операційної оренди активів</t>
  </si>
  <si>
    <t>Придбання основного капіталу</t>
  </si>
  <si>
    <t xml:space="preserve">Інші видатки, у т.ч. </t>
  </si>
  <si>
    <t>Назва</t>
  </si>
  <si>
    <t>Резервний фонд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</si>
  <si>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</si>
  <si>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</si>
  <si>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</si>
  <si>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</si>
  <si>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ркористь держави</t>
  </si>
  <si>
    <t>Доходи від інвестиційної діяльності , у т. ч.:</t>
  </si>
  <si>
    <t xml:space="preserve">Інші надходження 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</si>
  <si>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</si>
  <si>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</si>
  <si>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</si>
  <si>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</si>
  <si>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</si>
  <si>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</si>
  <si>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</si>
  <si>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</si>
  <si>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</si>
  <si>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</si>
  <si>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VІ. Дані про персонал та оплата праці</t>
  </si>
  <si>
    <t xml:space="preserve">           Керівник</t>
  </si>
  <si>
    <t xml:space="preserve">          Лікарі</t>
  </si>
  <si>
    <t xml:space="preserve">          Адміністративно управлінський персонал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</si>
  <si>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</si>
  <si>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</si>
  <si>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</si>
  <si>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Середньомісячні виплати на оплату праці на одного працівника</t>
  </si>
  <si>
    <t>Заборгованість за  заробітною платою, у т.ч.</t>
  </si>
  <si>
    <t>КОМУНАЛЬНЕ ПІДПРИЄМСТВО "КОЗЯТИНСЬКАКА ЦЕНТРАЛЬНА ЛІКАРНЯ"</t>
  </si>
  <si>
    <t>Вінницька область , м. Козятин, вул.Винниченка, 9</t>
  </si>
  <si>
    <t xml:space="preserve">Одиниця виміру,  </t>
  </si>
  <si>
    <t>Комунальна</t>
  </si>
  <si>
    <t>Управління соціальної політики Козятинської міської ради</t>
  </si>
  <si>
    <t>Медична</t>
  </si>
  <si>
    <t>Державний бюджет</t>
  </si>
  <si>
    <t>Заступник міського голови з питань діяльності виконавчих органів ради-начальник управління соціальної політики</t>
  </si>
  <si>
    <t>Костянтин  Марченко</t>
  </si>
  <si>
    <t>Додаток</t>
  </si>
  <si>
    <t>"ПОГОДЖЕНО"</t>
  </si>
  <si>
    <t>ГРУБЕЛЯС Шгор Петрович</t>
  </si>
  <si>
    <t>придбання (виготовлення) основних засобів, них:</t>
  </si>
  <si>
    <t>придбання (виготовлення) основних засобів з коштів місцевого бюджету</t>
  </si>
  <si>
    <t>придбання (виготовлення) основних засобів, з власних коштів підприємства (розподілення залишку)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</si>
  <si>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</si>
  <si>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</si>
  <si>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</si>
  <si>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 xml:space="preserve">    Тимчосово виконуючий обов"язки директора__________________</t>
  </si>
  <si>
    <t>І.П.Грубеляс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</si>
  <si>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</si>
  <si>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</si>
  <si>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Забезпечення хворих на цукровий діабет препаратами інсуліну (місцевий бюджет)</t>
  </si>
  <si>
    <t xml:space="preserve">Кошти субвенцї  з державного бюджету місцевим бюджетам на здійснення підтримки окремих закладів та заходів у системі охорони здоров’я за бюджетною програмою КПКВК 2311500  в розрізі закладів охорони здоров’я по Вінницький області 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</si>
  <si>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</si>
  <si>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</si>
  <si>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01.01.2021 р</t>
  </si>
  <si>
    <t>Фонд оплати праці з нарахуванням, у т.ч.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</si>
  <si>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</si>
  <si>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тис.грн з одним десятковим знаком</t>
  </si>
  <si>
    <r>
      <t>ЗМІНИ ДО ФІНАНСОВОГО ПЛАНУ ПІДПРИЄМСТВА НА</t>
    </r>
    <r>
      <rPr>
        <b/>
        <u/>
        <sz val="14"/>
        <rFont val="Times New Roman"/>
        <family val="1"/>
        <charset val="204"/>
      </rPr>
      <t xml:space="preserve"> 2021</t>
    </r>
    <r>
      <rPr>
        <b/>
        <sz val="14"/>
        <rFont val="Times New Roman"/>
        <family val="1"/>
        <charset val="204"/>
      </rPr>
      <t xml:space="preserve"> рік</t>
    </r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</si>
  <si>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</si>
  <si>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придбання (виготовлення) основних засобів з коштів місцевого бюджету (Кисень)</t>
  </si>
  <si>
    <t>Дохід з місцевого бюджету за програмою розвитку комунальних підприємств охорони здоров' Козятинської територіальної громади на 2021 рік, (оплата комунальних послуг)</t>
  </si>
  <si>
    <t>Дохід з місцевого бюджету  за програмою розвитку комунальних підприємств охорони здоров' Козятинської територіальної громади на 2021 рік,</t>
  </si>
  <si>
    <t>до рішення 15 сесії   міської ради 8  скликання</t>
  </si>
  <si>
    <r>
      <t>від 10.09.</t>
    </r>
    <r>
      <rPr>
        <u/>
        <sz val="10"/>
        <rFont val="Times New Roman"/>
        <family val="1"/>
        <charset val="204"/>
      </rPr>
      <t>2021</t>
    </r>
    <r>
      <rPr>
        <sz val="10"/>
        <rFont val="Times New Roman"/>
        <family val="1"/>
        <charset val="204"/>
      </rPr>
      <t xml:space="preserve"> р. № 500-VІІІ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</si>
</sst>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  <numFmt numFmtId="168" formatCode="_-* #,##0.0\ _₽_-;\-* #,##0.0\ _₽_-;_-* &quot;-&quot;?\ _₽_-;_-@_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indent="3"/>
    </xf>
    <xf numFmtId="0" fontId="4" fillId="0" borderId="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7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167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6" fontId="5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K369"/>
  <sheetViews>
    <sheetView tabSelected="1" view="pageBreakPreview" zoomScale="70" zoomScaleNormal="70" zoomScaleSheetLayoutView="70" workbookViewId="0">
      <selection activeCell="J3" sqref="J3"/>
    </sheetView>
  </sheetViews>
  <sheetFormatPr defaultColWidth="9.140625" defaultRowHeight="18.75" x14ac:dyDescent="0.2"/>
  <cols>
    <col min="1" max="1" width="88.140625" style="16" customWidth="1"/>
    <col min="2" max="2" width="14.140625" style="17" customWidth="1"/>
    <col min="3" max="3" width="15" style="17" customWidth="1"/>
    <col min="4" max="4" width="17.140625" style="17" customWidth="1"/>
    <col min="5" max="5" width="13.28515625" style="17" customWidth="1"/>
    <col min="6" max="6" width="17.42578125" style="16" customWidth="1"/>
    <col min="7" max="7" width="16.28515625" style="16" customWidth="1"/>
    <col min="8" max="8" width="17.7109375" style="16" customWidth="1"/>
    <col min="9" max="9" width="22.5703125" style="16" customWidth="1"/>
    <col min="10" max="10" width="19.5703125" style="16" customWidth="1"/>
    <col min="11" max="11" width="12.5703125" style="16" customWidth="1"/>
    <col min="12" max="12" width="9.7109375" style="16" bestFit="1" customWidth="1"/>
    <col min="13" max="16384" width="9.140625" style="16"/>
  </cols>
  <sheetData>
    <row r="1" spans="1:10" x14ac:dyDescent="0.2">
      <c r="J1" s="16" t="s">
        <v>131</v>
      </c>
    </row>
    <row r="2" spans="1:10" x14ac:dyDescent="0.2">
      <c r="J2" s="18" t="s">
        <v>157</v>
      </c>
    </row>
    <row r="3" spans="1:10" x14ac:dyDescent="0.2">
      <c r="J3" s="18" t="s">
        <v>158</v>
      </c>
    </row>
    <row r="6" spans="1:10" ht="20.25" x14ac:dyDescent="0.2">
      <c r="A6" s="19" t="s">
        <v>132</v>
      </c>
      <c r="D6" s="2"/>
      <c r="H6" s="19"/>
      <c r="I6" s="19"/>
      <c r="J6" s="19"/>
    </row>
    <row r="7" spans="1:10" ht="61.5" customHeight="1" x14ac:dyDescent="0.2">
      <c r="A7" s="84" t="s">
        <v>129</v>
      </c>
      <c r="B7" s="85"/>
      <c r="C7" s="86"/>
      <c r="G7" s="67"/>
      <c r="H7" s="68"/>
      <c r="I7" s="68"/>
      <c r="J7" s="68"/>
    </row>
    <row r="8" spans="1:10" ht="20.25" x14ac:dyDescent="0.2">
      <c r="A8" s="100" t="s">
        <v>130</v>
      </c>
      <c r="B8" s="101"/>
      <c r="C8" s="102"/>
      <c r="G8" s="19"/>
      <c r="H8" s="68"/>
      <c r="I8" s="68"/>
      <c r="J8" s="68"/>
    </row>
    <row r="9" spans="1:10" ht="30" customHeight="1" x14ac:dyDescent="0.2">
      <c r="A9" s="97" t="s">
        <v>80</v>
      </c>
      <c r="B9" s="97"/>
      <c r="C9" s="97"/>
      <c r="H9" s="19"/>
      <c r="I9" s="19"/>
      <c r="J9" s="19"/>
    </row>
    <row r="10" spans="1:10" ht="24" customHeight="1" x14ac:dyDescent="0.2">
      <c r="A10" s="19"/>
      <c r="H10" s="97"/>
      <c r="I10" s="97"/>
      <c r="J10" s="97"/>
    </row>
    <row r="13" spans="1:10" x14ac:dyDescent="0.2">
      <c r="I13" s="20" t="s">
        <v>0</v>
      </c>
      <c r="J13" s="4"/>
    </row>
    <row r="14" spans="1:10" x14ac:dyDescent="0.2">
      <c r="I14" s="20" t="s">
        <v>1</v>
      </c>
      <c r="J14" s="4"/>
    </row>
    <row r="15" spans="1:10" x14ac:dyDescent="0.2">
      <c r="I15" s="20" t="s">
        <v>3</v>
      </c>
      <c r="J15" s="4" t="s">
        <v>2</v>
      </c>
    </row>
    <row r="16" spans="1:10" x14ac:dyDescent="0.2">
      <c r="I16" s="87" t="s">
        <v>4</v>
      </c>
      <c r="J16" s="88"/>
    </row>
    <row r="19" spans="1:10" x14ac:dyDescent="0.2">
      <c r="A19" s="98" t="s">
        <v>81</v>
      </c>
      <c r="B19" s="99"/>
      <c r="C19" s="99"/>
      <c r="D19" s="99"/>
      <c r="E19" s="99"/>
      <c r="F19" s="99"/>
      <c r="G19" s="99"/>
      <c r="H19" s="99"/>
      <c r="I19" s="91" t="s">
        <v>5</v>
      </c>
      <c r="J19" s="91"/>
    </row>
    <row r="20" spans="1:10" ht="38.25" customHeight="1" x14ac:dyDescent="0.2">
      <c r="A20" s="21" t="s">
        <v>82</v>
      </c>
      <c r="B20" s="80" t="s">
        <v>122</v>
      </c>
      <c r="C20" s="80"/>
      <c r="D20" s="80"/>
      <c r="E20" s="80"/>
      <c r="F20" s="80"/>
      <c r="G20" s="80"/>
      <c r="H20" s="80"/>
      <c r="I20" s="22" t="s">
        <v>6</v>
      </c>
      <c r="J20" s="23" t="s">
        <v>7</v>
      </c>
    </row>
    <row r="21" spans="1:10" ht="20.25" x14ac:dyDescent="0.2">
      <c r="A21" s="21" t="s">
        <v>8</v>
      </c>
      <c r="B21" s="80" t="s">
        <v>122</v>
      </c>
      <c r="C21" s="80"/>
      <c r="D21" s="80"/>
      <c r="E21" s="80"/>
      <c r="F21" s="80"/>
      <c r="G21" s="24"/>
      <c r="H21" s="24"/>
      <c r="I21" s="22" t="s">
        <v>9</v>
      </c>
      <c r="J21" s="25"/>
    </row>
    <row r="22" spans="1:10" ht="20.25" x14ac:dyDescent="0.2">
      <c r="A22" s="21" t="s">
        <v>10</v>
      </c>
      <c r="B22" s="80" t="s">
        <v>123</v>
      </c>
      <c r="C22" s="80"/>
      <c r="D22" s="80"/>
      <c r="E22" s="80"/>
      <c r="F22" s="80"/>
      <c r="G22" s="83"/>
      <c r="H22" s="24"/>
      <c r="I22" s="22" t="s">
        <v>11</v>
      </c>
      <c r="J22" s="25"/>
    </row>
    <row r="23" spans="1:10" ht="20.25" x14ac:dyDescent="0.2">
      <c r="A23" s="21" t="s">
        <v>153</v>
      </c>
      <c r="B23" s="80" t="s">
        <v>126</v>
      </c>
      <c r="C23" s="80"/>
      <c r="D23" s="80"/>
      <c r="E23" s="80"/>
      <c r="F23" s="80"/>
      <c r="G23" s="81"/>
      <c r="H23" s="82"/>
      <c r="I23" s="22" t="s">
        <v>12</v>
      </c>
      <c r="J23" s="25"/>
    </row>
    <row r="24" spans="1:10" ht="18.95" customHeight="1" x14ac:dyDescent="0.2">
      <c r="A24" s="21" t="s">
        <v>13</v>
      </c>
      <c r="B24" s="80" t="s">
        <v>127</v>
      </c>
      <c r="C24" s="80"/>
      <c r="D24" s="80"/>
      <c r="E24" s="80"/>
      <c r="F24" s="80"/>
      <c r="G24" s="80"/>
      <c r="H24" s="80"/>
      <c r="I24" s="22" t="s">
        <v>14</v>
      </c>
      <c r="J24" s="25"/>
    </row>
    <row r="25" spans="1:10" ht="20.25" x14ac:dyDescent="0.2">
      <c r="A25" s="21" t="s">
        <v>15</v>
      </c>
      <c r="B25" s="80" t="s">
        <v>16</v>
      </c>
      <c r="C25" s="80"/>
      <c r="D25" s="80"/>
      <c r="E25" s="80"/>
      <c r="F25" s="80"/>
      <c r="G25" s="26"/>
      <c r="H25" s="27"/>
      <c r="I25" s="22" t="s">
        <v>17</v>
      </c>
      <c r="J25" s="28" t="s">
        <v>18</v>
      </c>
    </row>
    <row r="26" spans="1:10" ht="37.15" customHeight="1" x14ac:dyDescent="0.2">
      <c r="A26" s="21" t="s">
        <v>124</v>
      </c>
      <c r="B26" s="80" t="s">
        <v>151</v>
      </c>
      <c r="C26" s="80"/>
      <c r="D26" s="80"/>
      <c r="E26" s="80"/>
      <c r="F26" s="80"/>
      <c r="G26" s="29"/>
      <c r="H26" s="30"/>
      <c r="I26" s="31" t="s">
        <v>19</v>
      </c>
      <c r="J26" s="32" t="s">
        <v>2</v>
      </c>
    </row>
    <row r="27" spans="1:10" ht="36.6" customHeight="1" x14ac:dyDescent="0.2">
      <c r="A27" s="21" t="s">
        <v>20</v>
      </c>
      <c r="B27" s="80" t="s">
        <v>125</v>
      </c>
      <c r="C27" s="80"/>
      <c r="D27" s="80"/>
      <c r="E27" s="80"/>
      <c r="F27" s="80"/>
      <c r="G27" s="29"/>
      <c r="H27" s="30"/>
      <c r="I27" s="31" t="s">
        <v>21</v>
      </c>
      <c r="J27" s="33"/>
    </row>
    <row r="28" spans="1:10" ht="20.25" x14ac:dyDescent="0.2">
      <c r="A28" s="21" t="s">
        <v>22</v>
      </c>
      <c r="B28" s="80">
        <v>420</v>
      </c>
      <c r="C28" s="80"/>
      <c r="D28" s="80"/>
      <c r="E28" s="80"/>
      <c r="F28" s="80"/>
      <c r="G28" s="26"/>
      <c r="H28" s="26"/>
      <c r="I28" s="26"/>
      <c r="J28" s="34"/>
    </row>
    <row r="29" spans="1:10" ht="20.25" x14ac:dyDescent="0.2">
      <c r="A29" s="21" t="s">
        <v>23</v>
      </c>
      <c r="B29" s="80" t="s">
        <v>24</v>
      </c>
      <c r="C29" s="80"/>
      <c r="D29" s="80"/>
      <c r="E29" s="80"/>
      <c r="F29" s="80"/>
      <c r="G29" s="80"/>
      <c r="H29" s="24"/>
      <c r="I29" s="24"/>
      <c r="J29" s="35"/>
    </row>
    <row r="30" spans="1:10" ht="20.25" x14ac:dyDescent="0.2">
      <c r="A30" s="21" t="s">
        <v>25</v>
      </c>
      <c r="B30" s="80" t="s">
        <v>26</v>
      </c>
      <c r="C30" s="80"/>
      <c r="D30" s="80"/>
      <c r="E30" s="80"/>
      <c r="F30" s="80"/>
      <c r="G30" s="36"/>
      <c r="H30" s="26"/>
      <c r="I30" s="26"/>
      <c r="J30" s="34"/>
    </row>
    <row r="31" spans="1:10" ht="20.25" x14ac:dyDescent="0.2">
      <c r="A31" s="21" t="s">
        <v>83</v>
      </c>
      <c r="B31" s="80" t="s">
        <v>133</v>
      </c>
      <c r="C31" s="80"/>
      <c r="D31" s="80"/>
      <c r="E31" s="80"/>
      <c r="F31" s="80"/>
      <c r="G31" s="96"/>
      <c r="H31" s="24"/>
      <c r="I31" s="24"/>
      <c r="J31" s="35"/>
    </row>
    <row r="33" spans="1:10" x14ac:dyDescent="0.2">
      <c r="A33" s="79" t="s">
        <v>152</v>
      </c>
      <c r="B33" s="79"/>
      <c r="C33" s="79"/>
      <c r="D33" s="79"/>
      <c r="E33" s="79"/>
      <c r="F33" s="79"/>
      <c r="G33" s="79"/>
      <c r="H33" s="79"/>
      <c r="I33" s="79"/>
      <c r="J33" s="79"/>
    </row>
    <row r="34" spans="1:10" x14ac:dyDescent="0.2">
      <c r="A34" s="1"/>
      <c r="B34" s="2"/>
      <c r="C34" s="1"/>
      <c r="D34" s="1"/>
      <c r="E34" s="1"/>
      <c r="F34" s="1"/>
      <c r="G34" s="1"/>
      <c r="H34" s="1"/>
      <c r="I34" s="1"/>
      <c r="J34" s="1" t="s">
        <v>27</v>
      </c>
    </row>
    <row r="35" spans="1:10" ht="36" customHeight="1" x14ac:dyDescent="0.2">
      <c r="A35" s="91" t="s">
        <v>28</v>
      </c>
      <c r="B35" s="71" t="s">
        <v>29</v>
      </c>
      <c r="C35" s="71" t="s">
        <v>30</v>
      </c>
      <c r="D35" s="71" t="s">
        <v>84</v>
      </c>
      <c r="E35" s="94" t="s">
        <v>85</v>
      </c>
      <c r="F35" s="71" t="s">
        <v>31</v>
      </c>
      <c r="G35" s="71" t="s">
        <v>86</v>
      </c>
      <c r="H35" s="71"/>
      <c r="I35" s="71"/>
      <c r="J35" s="71"/>
    </row>
    <row r="36" spans="1:10" ht="90.6" customHeight="1" x14ac:dyDescent="0.2">
      <c r="A36" s="91"/>
      <c r="B36" s="71"/>
      <c r="C36" s="71"/>
      <c r="D36" s="71"/>
      <c r="E36" s="95"/>
      <c r="F36" s="71"/>
      <c r="G36" s="3" t="s">
        <v>32</v>
      </c>
      <c r="H36" s="3" t="s">
        <v>33</v>
      </c>
      <c r="I36" s="3" t="s">
        <v>34</v>
      </c>
      <c r="J36" s="3" t="s">
        <v>35</v>
      </c>
    </row>
    <row r="37" spans="1:10" ht="18" customHeight="1" x14ac:dyDescent="0.2">
      <c r="A37" s="4">
        <v>1</v>
      </c>
      <c r="B37" s="5">
        <v>2</v>
      </c>
      <c r="C37" s="5">
        <v>3</v>
      </c>
      <c r="D37" s="5">
        <v>4</v>
      </c>
      <c r="E37" s="5"/>
      <c r="F37" s="5">
        <v>5</v>
      </c>
      <c r="G37" s="5">
        <v>6</v>
      </c>
      <c r="H37" s="5">
        <v>7</v>
      </c>
      <c r="I37" s="5">
        <v>8</v>
      </c>
      <c r="J37" s="5">
        <v>9</v>
      </c>
    </row>
    <row r="38" spans="1:10" ht="18" customHeight="1" x14ac:dyDescent="0.2">
      <c r="A38" s="72" t="s">
        <v>87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0" s="37" customFormat="1" ht="20.100000000000001" customHeight="1" x14ac:dyDescent="0.2">
      <c r="A39" s="92" t="s">
        <v>88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 s="37" customFormat="1" x14ac:dyDescent="0.2">
      <c r="A40" s="6" t="s">
        <v>89</v>
      </c>
      <c r="B40" s="7">
        <v>1010</v>
      </c>
      <c r="C40" s="8">
        <v>67485.8</v>
      </c>
      <c r="D40" s="8">
        <v>75738.7</v>
      </c>
      <c r="E40" s="8">
        <v>75738.7</v>
      </c>
      <c r="F40" s="9">
        <f>G40+H40+I40+J40</f>
        <v>80024.700000000012</v>
      </c>
      <c r="G40" s="9">
        <f>G41+G42</f>
        <v>24415</v>
      </c>
      <c r="H40" s="9">
        <f>H41+H42</f>
        <v>17906.3</v>
      </c>
      <c r="I40" s="9">
        <f>I41+I42</f>
        <v>18873.400000000001</v>
      </c>
      <c r="J40" s="9">
        <f>J41+J42</f>
        <v>18830</v>
      </c>
    </row>
    <row r="41" spans="1:10" s="37" customFormat="1" ht="19.5" thickBot="1" x14ac:dyDescent="0.25">
      <c r="A41" s="10" t="s">
        <v>142</v>
      </c>
      <c r="B41" s="7"/>
      <c r="C41" s="8"/>
      <c r="D41" s="8"/>
      <c r="E41" s="8"/>
      <c r="F41" s="9">
        <f>G41+H41+I41+J41</f>
        <v>77740.800000000003</v>
      </c>
      <c r="G41" s="9">
        <v>24415</v>
      </c>
      <c r="H41" s="9">
        <v>17325.8</v>
      </c>
      <c r="I41" s="9">
        <v>18000</v>
      </c>
      <c r="J41" s="9">
        <v>18000</v>
      </c>
    </row>
    <row r="42" spans="1:10" s="37" customFormat="1" ht="30.75" thickBot="1" x14ac:dyDescent="0.25">
      <c r="A42" s="10" t="s">
        <v>143</v>
      </c>
      <c r="B42" s="7"/>
      <c r="C42" s="8"/>
      <c r="D42" s="8"/>
      <c r="E42" s="8"/>
      <c r="F42" s="8">
        <f t="shared" ref="F42:F58" si="0">G42+H42+I42+J42</f>
        <v>2283.9</v>
      </c>
      <c r="G42" s="8"/>
      <c r="H42" s="8">
        <v>580.5</v>
      </c>
      <c r="I42" s="8">
        <v>873.4</v>
      </c>
      <c r="J42" s="8">
        <v>830</v>
      </c>
    </row>
    <row r="43" spans="1:10" s="37" customFormat="1" ht="56.25" x14ac:dyDescent="0.2">
      <c r="A43" s="6" t="s">
        <v>156</v>
      </c>
      <c r="B43" s="7">
        <v>1020</v>
      </c>
      <c r="C43" s="8">
        <v>19045.5</v>
      </c>
      <c r="D43" s="8">
        <v>10883.4</v>
      </c>
      <c r="E43" s="8">
        <v>10883.4</v>
      </c>
      <c r="F43" s="9">
        <f>G43+H43+I43+J43</f>
        <v>12506.5</v>
      </c>
      <c r="G43" s="9"/>
      <c r="H43" s="9">
        <f>H44+H45</f>
        <v>5224.5</v>
      </c>
      <c r="I43" s="9">
        <f>I44+I45+I46</f>
        <v>4641</v>
      </c>
      <c r="J43" s="9">
        <f t="shared" ref="J43" si="1">J44</f>
        <v>2641</v>
      </c>
    </row>
    <row r="44" spans="1:10" s="37" customFormat="1" ht="30.75" thickBot="1" x14ac:dyDescent="0.25">
      <c r="A44" s="10" t="s">
        <v>155</v>
      </c>
      <c r="B44" s="7"/>
      <c r="C44" s="8"/>
      <c r="D44" s="8"/>
      <c r="E44" s="8"/>
      <c r="F44" s="8">
        <f t="shared" si="0"/>
        <v>7506.5</v>
      </c>
      <c r="G44" s="8"/>
      <c r="H44" s="8">
        <v>3224.5</v>
      </c>
      <c r="I44" s="8">
        <v>1641</v>
      </c>
      <c r="J44" s="8">
        <v>2641</v>
      </c>
    </row>
    <row r="45" spans="1:10" s="37" customFormat="1" ht="30" x14ac:dyDescent="0.2">
      <c r="A45" s="69" t="s">
        <v>138</v>
      </c>
      <c r="B45" s="7"/>
      <c r="C45" s="8"/>
      <c r="D45" s="8"/>
      <c r="E45" s="8"/>
      <c r="F45" s="8">
        <f t="shared" si="0"/>
        <v>3000</v>
      </c>
      <c r="G45" s="8"/>
      <c r="H45" s="8">
        <v>2000</v>
      </c>
      <c r="I45" s="8">
        <v>1000</v>
      </c>
      <c r="J45" s="8"/>
    </row>
    <row r="46" spans="1:10" s="37" customFormat="1" x14ac:dyDescent="0.2">
      <c r="A46" s="69" t="s">
        <v>154</v>
      </c>
      <c r="B46" s="7"/>
      <c r="C46" s="8"/>
      <c r="D46" s="8"/>
      <c r="E46" s="8"/>
      <c r="F46" s="8">
        <f t="shared" si="0"/>
        <v>2000</v>
      </c>
      <c r="G46" s="8"/>
      <c r="H46" s="8"/>
      <c r="I46" s="8">
        <v>2000</v>
      </c>
      <c r="J46" s="8"/>
    </row>
    <row r="47" spans="1:10" s="37" customFormat="1" x14ac:dyDescent="0.2">
      <c r="A47" s="69" t="s">
        <v>36</v>
      </c>
      <c r="B47" s="7">
        <v>1030</v>
      </c>
      <c r="C47" s="8">
        <v>1318.7</v>
      </c>
      <c r="D47" s="8">
        <v>1318.7</v>
      </c>
      <c r="E47" s="8">
        <v>1318.7</v>
      </c>
      <c r="F47" s="9">
        <f t="shared" si="0"/>
        <v>0</v>
      </c>
      <c r="G47" s="9"/>
      <c r="H47" s="9"/>
      <c r="I47" s="9"/>
      <c r="J47" s="8"/>
    </row>
    <row r="48" spans="1:10" s="37" customFormat="1" ht="19.5" thickBot="1" x14ac:dyDescent="0.25">
      <c r="A48" s="10" t="s">
        <v>144</v>
      </c>
      <c r="B48" s="7"/>
      <c r="C48" s="8"/>
      <c r="D48" s="8"/>
      <c r="E48" s="8"/>
      <c r="F48" s="9">
        <f>G48+H48+I48+J48</f>
        <v>255.6</v>
      </c>
      <c r="G48" s="9"/>
      <c r="H48" s="9"/>
      <c r="I48" s="9">
        <v>143.6</v>
      </c>
      <c r="J48" s="9">
        <v>112</v>
      </c>
    </row>
    <row r="49" spans="1:11" s="37" customFormat="1" ht="45.75" thickBot="1" x14ac:dyDescent="0.25">
      <c r="A49" s="11" t="s">
        <v>145</v>
      </c>
      <c r="B49" s="7"/>
      <c r="C49" s="8"/>
      <c r="D49" s="8"/>
      <c r="E49" s="8"/>
      <c r="F49" s="9">
        <f>G49+H49+I49+J49</f>
        <v>0</v>
      </c>
      <c r="G49" s="9"/>
      <c r="H49" s="9"/>
      <c r="I49" s="9"/>
      <c r="J49" s="9"/>
    </row>
    <row r="50" spans="1:11" s="37" customFormat="1" ht="20.25" customHeight="1" x14ac:dyDescent="0.2">
      <c r="A50" s="12" t="s">
        <v>37</v>
      </c>
      <c r="B50" s="13">
        <v>1031</v>
      </c>
      <c r="C50" s="8">
        <v>49.3</v>
      </c>
      <c r="D50" s="8">
        <v>49.3</v>
      </c>
      <c r="E50" s="8">
        <v>49.3</v>
      </c>
      <c r="F50" s="9">
        <f t="shared" si="0"/>
        <v>0</v>
      </c>
      <c r="G50" s="8"/>
      <c r="H50" s="8"/>
      <c r="I50" s="8"/>
      <c r="J50" s="8"/>
    </row>
    <row r="51" spans="1:11" s="37" customFormat="1" ht="36" customHeight="1" x14ac:dyDescent="0.2">
      <c r="A51" s="12" t="s">
        <v>38</v>
      </c>
      <c r="B51" s="13">
        <v>1032</v>
      </c>
      <c r="C51" s="8">
        <v>1269.4000000000001</v>
      </c>
      <c r="D51" s="8">
        <v>1269.4000000000001</v>
      </c>
      <c r="E51" s="8">
        <v>1269.4000000000001</v>
      </c>
      <c r="F51" s="9">
        <f t="shared" si="0"/>
        <v>0</v>
      </c>
      <c r="G51" s="8"/>
      <c r="H51" s="8"/>
      <c r="I51" s="8"/>
      <c r="J51" s="8"/>
    </row>
    <row r="52" spans="1:11" s="37" customFormat="1" x14ac:dyDescent="0.2">
      <c r="A52" s="6" t="s">
        <v>90</v>
      </c>
      <c r="B52" s="7">
        <v>1040</v>
      </c>
      <c r="C52" s="8"/>
      <c r="D52" s="8"/>
      <c r="E52" s="8"/>
      <c r="F52" s="9">
        <f t="shared" si="0"/>
        <v>168</v>
      </c>
      <c r="G52" s="8"/>
      <c r="H52" s="8"/>
      <c r="I52" s="8">
        <f>SUM(I53:I56)</f>
        <v>84</v>
      </c>
      <c r="J52" s="8">
        <f>SUM(J53:J56)</f>
        <v>84</v>
      </c>
    </row>
    <row r="53" spans="1:11" s="37" customFormat="1" ht="19.5" thickBot="1" x14ac:dyDescent="0.25">
      <c r="A53" s="10" t="s">
        <v>91</v>
      </c>
      <c r="B53" s="14">
        <v>1041</v>
      </c>
      <c r="C53" s="8"/>
      <c r="D53" s="8"/>
      <c r="E53" s="8"/>
      <c r="F53" s="9">
        <f t="shared" si="0"/>
        <v>8</v>
      </c>
      <c r="G53" s="8"/>
      <c r="H53" s="8"/>
      <c r="I53" s="8">
        <v>4</v>
      </c>
      <c r="J53" s="8">
        <v>4</v>
      </c>
    </row>
    <row r="54" spans="1:11" s="37" customFormat="1" ht="19.5" thickBot="1" x14ac:dyDescent="0.25">
      <c r="A54" s="10" t="s">
        <v>39</v>
      </c>
      <c r="B54" s="14">
        <v>1042</v>
      </c>
      <c r="C54" s="8"/>
      <c r="D54" s="8"/>
      <c r="E54" s="8"/>
      <c r="F54" s="9">
        <f t="shared" si="0"/>
        <v>0</v>
      </c>
      <c r="G54" s="8"/>
      <c r="H54" s="8"/>
      <c r="I54" s="8"/>
      <c r="J54" s="8"/>
    </row>
    <row r="55" spans="1:11" s="37" customFormat="1" ht="19.5" thickBot="1" x14ac:dyDescent="0.25">
      <c r="A55" s="10" t="s">
        <v>146</v>
      </c>
      <c r="B55" s="14">
        <v>1043</v>
      </c>
      <c r="C55" s="8"/>
      <c r="D55" s="8"/>
      <c r="E55" s="8"/>
      <c r="F55" s="9">
        <f t="shared" si="0"/>
        <v>60</v>
      </c>
      <c r="G55" s="8"/>
      <c r="H55" s="8"/>
      <c r="I55" s="8">
        <v>30</v>
      </c>
      <c r="J55" s="8">
        <v>30</v>
      </c>
    </row>
    <row r="56" spans="1:11" s="37" customFormat="1" ht="19.5" thickBot="1" x14ac:dyDescent="0.25">
      <c r="A56" s="10" t="s">
        <v>147</v>
      </c>
      <c r="B56" s="14">
        <v>1044</v>
      </c>
      <c r="C56" s="8"/>
      <c r="D56" s="8"/>
      <c r="E56" s="8"/>
      <c r="F56" s="9">
        <f t="shared" si="0"/>
        <v>100</v>
      </c>
      <c r="G56" s="8"/>
      <c r="H56" s="8"/>
      <c r="I56" s="8">
        <v>50</v>
      </c>
      <c r="J56" s="8">
        <v>50</v>
      </c>
    </row>
    <row r="57" spans="1:11" s="37" customFormat="1" ht="19.5" thickBot="1" x14ac:dyDescent="0.25">
      <c r="A57" s="11" t="s">
        <v>148</v>
      </c>
      <c r="B57" s="14">
        <v>1045</v>
      </c>
      <c r="C57" s="8"/>
      <c r="D57" s="8"/>
      <c r="E57" s="8"/>
      <c r="F57" s="9">
        <f t="shared" si="0"/>
        <v>8969</v>
      </c>
      <c r="G57" s="8">
        <f>3520.4+764.3</f>
        <v>4284.7</v>
      </c>
      <c r="H57" s="8">
        <v>3936.3</v>
      </c>
      <c r="I57" s="9">
        <v>748</v>
      </c>
      <c r="J57" s="8"/>
      <c r="K57" s="70">
        <f>F57-8969</f>
        <v>0</v>
      </c>
    </row>
    <row r="58" spans="1:11" s="37" customFormat="1" x14ac:dyDescent="0.2">
      <c r="A58" s="12" t="s">
        <v>128</v>
      </c>
      <c r="B58" s="14">
        <v>1047</v>
      </c>
      <c r="C58" s="8">
        <v>14238.9</v>
      </c>
      <c r="D58" s="8">
        <v>14253.9</v>
      </c>
      <c r="E58" s="8">
        <v>14253.9</v>
      </c>
      <c r="F58" s="9">
        <f t="shared" si="0"/>
        <v>0</v>
      </c>
      <c r="G58" s="8"/>
      <c r="H58" s="8"/>
      <c r="I58" s="8"/>
      <c r="J58" s="8"/>
      <c r="K58" s="37">
        <f>35204-764.3</f>
        <v>34439.699999999997</v>
      </c>
    </row>
    <row r="59" spans="1:11" s="38" customFormat="1" ht="20.100000000000001" customHeight="1" x14ac:dyDescent="0.2">
      <c r="A59" s="76" t="s">
        <v>40</v>
      </c>
      <c r="B59" s="72"/>
      <c r="C59" s="72"/>
      <c r="D59" s="72"/>
      <c r="E59" s="72"/>
      <c r="F59" s="72"/>
      <c r="G59" s="72"/>
      <c r="H59" s="72"/>
      <c r="I59" s="72"/>
      <c r="J59" s="73"/>
    </row>
    <row r="60" spans="1:11" s="38" customFormat="1" ht="20.100000000000001" customHeight="1" x14ac:dyDescent="0.2">
      <c r="A60" s="6" t="s">
        <v>41</v>
      </c>
      <c r="B60" s="4">
        <v>1050</v>
      </c>
      <c r="C60" s="8">
        <v>45236.2</v>
      </c>
      <c r="D60" s="8">
        <v>45236.2</v>
      </c>
      <c r="E60" s="8">
        <v>45236.2</v>
      </c>
      <c r="F60" s="8">
        <f t="shared" ref="F60:F75" si="2">SUM(G60:J60)</f>
        <v>59567.6</v>
      </c>
      <c r="G60" s="8">
        <v>14835.4</v>
      </c>
      <c r="H60" s="8">
        <v>14748.2</v>
      </c>
      <c r="I60" s="8">
        <v>15460</v>
      </c>
      <c r="J60" s="8">
        <v>14524</v>
      </c>
      <c r="K60" s="39"/>
    </row>
    <row r="61" spans="1:11" s="38" customFormat="1" ht="20.100000000000001" customHeight="1" x14ac:dyDescent="0.2">
      <c r="A61" s="6" t="s">
        <v>42</v>
      </c>
      <c r="B61" s="4">
        <v>1060</v>
      </c>
      <c r="C61" s="8">
        <v>9812</v>
      </c>
      <c r="D61" s="8">
        <v>9812</v>
      </c>
      <c r="E61" s="8">
        <v>9812</v>
      </c>
      <c r="F61" s="8">
        <f t="shared" si="2"/>
        <v>12364</v>
      </c>
      <c r="G61" s="8">
        <v>3263.7</v>
      </c>
      <c r="H61" s="8">
        <v>2503.9</v>
      </c>
      <c r="I61" s="8">
        <v>3401.2</v>
      </c>
      <c r="J61" s="8">
        <v>3195.2</v>
      </c>
      <c r="K61" s="39"/>
    </row>
    <row r="62" spans="1:11" s="38" customFormat="1" ht="20.100000000000001" customHeight="1" x14ac:dyDescent="0.2">
      <c r="A62" s="6" t="s">
        <v>43</v>
      </c>
      <c r="B62" s="4">
        <v>1070</v>
      </c>
      <c r="C62" s="8">
        <v>1503.4</v>
      </c>
      <c r="D62" s="8">
        <v>2573.6</v>
      </c>
      <c r="E62" s="8">
        <v>2573.6</v>
      </c>
      <c r="F62" s="8">
        <f t="shared" si="2"/>
        <v>1529.4</v>
      </c>
      <c r="G62" s="8">
        <v>895.6</v>
      </c>
      <c r="H62" s="8">
        <v>241.9</v>
      </c>
      <c r="I62" s="8">
        <v>141.9</v>
      </c>
      <c r="J62" s="8">
        <v>250</v>
      </c>
      <c r="K62" s="39"/>
    </row>
    <row r="63" spans="1:11" s="38" customFormat="1" ht="20.100000000000001" customHeight="1" x14ac:dyDescent="0.2">
      <c r="A63" s="6" t="s">
        <v>44</v>
      </c>
      <c r="B63" s="4">
        <v>1080</v>
      </c>
      <c r="C63" s="8">
        <v>9419.7000000000007</v>
      </c>
      <c r="D63" s="8">
        <v>14269.7</v>
      </c>
      <c r="E63" s="8">
        <v>14269.7</v>
      </c>
      <c r="F63" s="8">
        <f>SUM(G63:J63)</f>
        <v>8205.7999999999993</v>
      </c>
      <c r="G63" s="8">
        <f>4202.6+183.8</f>
        <v>4386.4000000000005</v>
      </c>
      <c r="H63" s="8">
        <v>2849.6</v>
      </c>
      <c r="I63" s="8">
        <v>388.7</v>
      </c>
      <c r="J63" s="8">
        <v>581.1</v>
      </c>
      <c r="K63" s="39"/>
    </row>
    <row r="64" spans="1:11" s="38" customFormat="1" ht="20.100000000000001" customHeight="1" x14ac:dyDescent="0.2">
      <c r="A64" s="6" t="s">
        <v>45</v>
      </c>
      <c r="B64" s="4">
        <v>1090</v>
      </c>
      <c r="C64" s="8">
        <v>317.8</v>
      </c>
      <c r="D64" s="8">
        <v>787.8</v>
      </c>
      <c r="E64" s="8">
        <v>787.8</v>
      </c>
      <c r="F64" s="8">
        <f t="shared" si="2"/>
        <v>819.9</v>
      </c>
      <c r="G64" s="8">
        <v>201.7</v>
      </c>
      <c r="H64" s="8">
        <v>209.1</v>
      </c>
      <c r="I64" s="8">
        <v>209.1</v>
      </c>
      <c r="J64" s="8">
        <v>200</v>
      </c>
      <c r="K64" s="39"/>
    </row>
    <row r="65" spans="1:11" s="38" customFormat="1" ht="20.100000000000001" customHeight="1" x14ac:dyDescent="0.2">
      <c r="A65" s="6" t="s">
        <v>46</v>
      </c>
      <c r="B65" s="4">
        <v>1100</v>
      </c>
      <c r="C65" s="8">
        <v>1737.7</v>
      </c>
      <c r="D65" s="8">
        <v>2867.7</v>
      </c>
      <c r="E65" s="8">
        <v>2867.7</v>
      </c>
      <c r="F65" s="8">
        <f t="shared" si="2"/>
        <v>983.30000000000007</v>
      </c>
      <c r="G65" s="8">
        <v>564.1</v>
      </c>
      <c r="H65" s="8">
        <v>209.6</v>
      </c>
      <c r="I65" s="8">
        <v>109.6</v>
      </c>
      <c r="J65" s="8">
        <v>100</v>
      </c>
      <c r="K65" s="39"/>
    </row>
    <row r="66" spans="1:11" s="38" customFormat="1" ht="20.100000000000001" customHeight="1" x14ac:dyDescent="0.2">
      <c r="A66" s="6" t="s">
        <v>47</v>
      </c>
      <c r="B66" s="4">
        <v>1110</v>
      </c>
      <c r="C66" s="8">
        <v>105.3</v>
      </c>
      <c r="D66" s="8">
        <v>105.3</v>
      </c>
      <c r="E66" s="8">
        <v>105.3</v>
      </c>
      <c r="F66" s="8">
        <f t="shared" si="2"/>
        <v>85.9</v>
      </c>
      <c r="G66" s="8">
        <f>10.1</f>
        <v>10.1</v>
      </c>
      <c r="H66" s="8">
        <v>12.9</v>
      </c>
      <c r="I66" s="8">
        <v>12.9</v>
      </c>
      <c r="J66" s="8">
        <v>50</v>
      </c>
      <c r="K66" s="39"/>
    </row>
    <row r="67" spans="1:11" s="38" customFormat="1" ht="20.100000000000001" customHeight="1" x14ac:dyDescent="0.2">
      <c r="A67" s="6" t="s">
        <v>48</v>
      </c>
      <c r="B67" s="4">
        <v>1120</v>
      </c>
      <c r="C67" s="8">
        <f>C68+C69+C70+C72</f>
        <v>4392.3000000000011</v>
      </c>
      <c r="D67" s="8">
        <f>D68+D69+D70+D72</f>
        <v>4392.3000000000011</v>
      </c>
      <c r="E67" s="8">
        <f>E68+E69+E70+E72</f>
        <v>4392.3000000000011</v>
      </c>
      <c r="F67" s="9">
        <f t="shared" si="2"/>
        <v>7908.4</v>
      </c>
      <c r="G67" s="9">
        <f>G68+G69+G71+G72</f>
        <v>1076.0999999999999</v>
      </c>
      <c r="H67" s="9">
        <v>2550.3000000000002</v>
      </c>
      <c r="I67" s="9">
        <f t="shared" ref="I67:J67" si="3">I68+I69+I70+I71+I72</f>
        <v>1641</v>
      </c>
      <c r="J67" s="9">
        <f t="shared" si="3"/>
        <v>2641</v>
      </c>
      <c r="K67" s="39"/>
    </row>
    <row r="68" spans="1:11" s="38" customFormat="1" ht="20.100000000000001" customHeight="1" x14ac:dyDescent="0.2">
      <c r="A68" s="12" t="s">
        <v>49</v>
      </c>
      <c r="B68" s="4">
        <v>1121</v>
      </c>
      <c r="C68" s="8">
        <v>3054.3</v>
      </c>
      <c r="D68" s="8">
        <v>3054.3</v>
      </c>
      <c r="E68" s="8">
        <v>3054.3</v>
      </c>
      <c r="F68" s="8">
        <f t="shared" si="2"/>
        <v>6229.5</v>
      </c>
      <c r="G68" s="8">
        <v>1000</v>
      </c>
      <c r="H68" s="8">
        <v>2229.5</v>
      </c>
      <c r="I68" s="8">
        <v>1000</v>
      </c>
      <c r="J68" s="8">
        <v>2000</v>
      </c>
      <c r="K68" s="39"/>
    </row>
    <row r="69" spans="1:11" s="38" customFormat="1" ht="20.100000000000001" customHeight="1" x14ac:dyDescent="0.2">
      <c r="A69" s="12" t="s">
        <v>50</v>
      </c>
      <c r="B69" s="4">
        <v>1122</v>
      </c>
      <c r="C69" s="8">
        <v>186.4</v>
      </c>
      <c r="D69" s="8">
        <v>186.4</v>
      </c>
      <c r="E69" s="8">
        <v>186.4</v>
      </c>
      <c r="F69" s="8">
        <f t="shared" si="2"/>
        <v>295.5</v>
      </c>
      <c r="G69" s="8">
        <v>73.5</v>
      </c>
      <c r="H69" s="8"/>
      <c r="I69" s="8">
        <v>111</v>
      </c>
      <c r="J69" s="8">
        <v>111</v>
      </c>
      <c r="K69" s="39"/>
    </row>
    <row r="70" spans="1:11" s="38" customFormat="1" ht="20.100000000000001" customHeight="1" x14ac:dyDescent="0.2">
      <c r="A70" s="12" t="s">
        <v>51</v>
      </c>
      <c r="B70" s="4">
        <v>1123</v>
      </c>
      <c r="C70" s="8">
        <v>1066.5</v>
      </c>
      <c r="D70" s="8">
        <v>1066.5</v>
      </c>
      <c r="E70" s="8">
        <v>1066.5</v>
      </c>
      <c r="F70" s="8">
        <f t="shared" si="2"/>
        <v>1601</v>
      </c>
      <c r="G70" s="8">
        <v>300.5</v>
      </c>
      <c r="H70" s="8">
        <v>300.5</v>
      </c>
      <c r="I70" s="8">
        <v>500</v>
      </c>
      <c r="J70" s="8">
        <v>500</v>
      </c>
      <c r="K70" s="39"/>
    </row>
    <row r="71" spans="1:11" s="38" customFormat="1" ht="20.100000000000001" customHeight="1" x14ac:dyDescent="0.2">
      <c r="A71" s="12" t="s">
        <v>52</v>
      </c>
      <c r="B71" s="4">
        <v>1124</v>
      </c>
      <c r="C71" s="8"/>
      <c r="D71" s="8"/>
      <c r="E71" s="8"/>
      <c r="F71" s="8">
        <f t="shared" si="2"/>
        <v>0</v>
      </c>
      <c r="G71" s="8"/>
      <c r="H71" s="8"/>
      <c r="I71" s="8"/>
      <c r="J71" s="8"/>
    </row>
    <row r="72" spans="1:11" s="38" customFormat="1" ht="20.100000000000001" customHeight="1" x14ac:dyDescent="0.2">
      <c r="A72" s="12" t="s">
        <v>53</v>
      </c>
      <c r="B72" s="4">
        <v>1125</v>
      </c>
      <c r="C72" s="8">
        <v>85.1</v>
      </c>
      <c r="D72" s="8">
        <v>85.1</v>
      </c>
      <c r="E72" s="8">
        <v>85.1</v>
      </c>
      <c r="F72" s="8">
        <f t="shared" si="2"/>
        <v>82.9</v>
      </c>
      <c r="G72" s="8">
        <v>2.6</v>
      </c>
      <c r="H72" s="8">
        <v>20.3</v>
      </c>
      <c r="I72" s="8">
        <v>30</v>
      </c>
      <c r="J72" s="8">
        <v>30</v>
      </c>
    </row>
    <row r="73" spans="1:11" s="38" customFormat="1" ht="20.100000000000001" customHeight="1" x14ac:dyDescent="0.2">
      <c r="A73" s="12" t="s">
        <v>54</v>
      </c>
      <c r="B73" s="4">
        <v>1126</v>
      </c>
      <c r="C73" s="8"/>
      <c r="D73" s="8"/>
      <c r="E73" s="8"/>
      <c r="F73" s="8">
        <f t="shared" si="2"/>
        <v>0</v>
      </c>
      <c r="G73" s="8"/>
      <c r="H73" s="8"/>
      <c r="I73" s="8"/>
      <c r="J73" s="8"/>
    </row>
    <row r="74" spans="1:11" s="38" customFormat="1" ht="37.5" customHeight="1" x14ac:dyDescent="0.2">
      <c r="A74" s="6" t="s">
        <v>55</v>
      </c>
      <c r="B74" s="4">
        <v>1130</v>
      </c>
      <c r="C74" s="8">
        <v>54.8</v>
      </c>
      <c r="D74" s="8">
        <v>54.8</v>
      </c>
      <c r="E74" s="8">
        <v>54.8</v>
      </c>
      <c r="F74" s="8">
        <f t="shared" si="2"/>
        <v>151.19999999999999</v>
      </c>
      <c r="G74" s="8">
        <v>75</v>
      </c>
      <c r="H74" s="8">
        <v>16.2</v>
      </c>
      <c r="I74" s="8">
        <v>30</v>
      </c>
      <c r="J74" s="8">
        <v>30</v>
      </c>
      <c r="K74" s="39"/>
    </row>
    <row r="75" spans="1:11" s="38" customFormat="1" ht="20.100000000000001" customHeight="1" x14ac:dyDescent="0.2">
      <c r="A75" s="6" t="s">
        <v>56</v>
      </c>
      <c r="B75" s="4">
        <v>1140</v>
      </c>
      <c r="C75" s="8">
        <v>66.099999999999994</v>
      </c>
      <c r="D75" s="8">
        <v>66.099999999999994</v>
      </c>
      <c r="E75" s="8">
        <v>66.099999999999994</v>
      </c>
      <c r="F75" s="8">
        <f t="shared" si="2"/>
        <v>47.5</v>
      </c>
      <c r="G75" s="8">
        <v>11.6</v>
      </c>
      <c r="H75" s="8">
        <v>12.6</v>
      </c>
      <c r="I75" s="8">
        <v>11.6</v>
      </c>
      <c r="J75" s="8">
        <v>11.7</v>
      </c>
      <c r="K75" s="39"/>
    </row>
    <row r="76" spans="1:11" s="38" customFormat="1" ht="20.100000000000001" customHeight="1" x14ac:dyDescent="0.2">
      <c r="A76" s="6" t="s">
        <v>57</v>
      </c>
      <c r="B76" s="4">
        <v>1150</v>
      </c>
      <c r="C76" s="8"/>
      <c r="D76" s="8"/>
      <c r="E76" s="8"/>
      <c r="F76" s="8">
        <f t="shared" ref="F76:F78" si="4">SUM(G76:J76)</f>
        <v>99.9</v>
      </c>
      <c r="G76" s="8"/>
      <c r="H76" s="8">
        <v>99.9</v>
      </c>
      <c r="I76" s="8"/>
      <c r="J76" s="8"/>
    </row>
    <row r="77" spans="1:11" s="38" customFormat="1" ht="20.100000000000001" customHeight="1" x14ac:dyDescent="0.2">
      <c r="A77" s="6" t="s">
        <v>92</v>
      </c>
      <c r="B77" s="4">
        <v>1160</v>
      </c>
      <c r="C77" s="8">
        <v>19817</v>
      </c>
      <c r="D77" s="8">
        <v>19817</v>
      </c>
      <c r="E77" s="8">
        <v>19817</v>
      </c>
      <c r="F77" s="8">
        <f>SUM(G77:J77)</f>
        <v>10092.799999999999</v>
      </c>
      <c r="G77" s="8">
        <v>3380</v>
      </c>
      <c r="H77" s="8">
        <v>3712.8</v>
      </c>
      <c r="I77" s="8">
        <v>3000</v>
      </c>
      <c r="J77" s="8">
        <f>J93</f>
        <v>0</v>
      </c>
    </row>
    <row r="78" spans="1:11" s="38" customFormat="1" ht="20.100000000000001" customHeight="1" x14ac:dyDescent="0.2">
      <c r="A78" s="6" t="s">
        <v>93</v>
      </c>
      <c r="B78" s="4">
        <v>1170</v>
      </c>
      <c r="C78" s="8"/>
      <c r="D78" s="8"/>
      <c r="E78" s="8"/>
      <c r="F78" s="8">
        <f t="shared" si="4"/>
        <v>0</v>
      </c>
      <c r="G78" s="8"/>
      <c r="H78" s="8"/>
      <c r="I78" s="8"/>
      <c r="J78" s="8"/>
    </row>
    <row r="79" spans="1:11" s="38" customFormat="1" ht="20.100000000000001" customHeight="1" x14ac:dyDescent="0.2">
      <c r="A79" s="6" t="s">
        <v>94</v>
      </c>
      <c r="B79" s="4">
        <v>1171</v>
      </c>
      <c r="C79" s="8"/>
      <c r="D79" s="8"/>
      <c r="E79" s="8"/>
      <c r="F79" s="9"/>
      <c r="G79" s="8"/>
      <c r="H79" s="8"/>
      <c r="I79" s="8"/>
      <c r="J79" s="8"/>
    </row>
    <row r="80" spans="1:11" s="38" customFormat="1" ht="20.100000000000001" customHeight="1" x14ac:dyDescent="0.2">
      <c r="A80" s="6" t="s">
        <v>95</v>
      </c>
      <c r="B80" s="4">
        <v>1180</v>
      </c>
      <c r="C80" s="8"/>
      <c r="D80" s="8"/>
      <c r="E80" s="8"/>
      <c r="F80" s="9"/>
      <c r="G80" s="8"/>
      <c r="H80" s="8"/>
      <c r="I80" s="8"/>
      <c r="J80" s="8"/>
    </row>
    <row r="81" spans="1:11" s="38" customFormat="1" ht="20.100000000000001" customHeight="1" x14ac:dyDescent="0.2">
      <c r="A81" s="15" t="s">
        <v>70</v>
      </c>
      <c r="B81" s="4">
        <v>1190</v>
      </c>
      <c r="C81" s="8">
        <f>C40+C43+C47+C58</f>
        <v>102088.9</v>
      </c>
      <c r="D81" s="8">
        <f>D40+D43+D47+D58</f>
        <v>102194.69999999998</v>
      </c>
      <c r="E81" s="8">
        <f>E40+E43+E47+E58</f>
        <v>102194.69999999998</v>
      </c>
      <c r="F81" s="8">
        <f>SUM(G81:J81)</f>
        <v>101755.8</v>
      </c>
      <c r="G81" s="8">
        <f>G40+G43+G48+G57</f>
        <v>28699.7</v>
      </c>
      <c r="H81" s="8">
        <f>H40+H43+H48+H57</f>
        <v>27067.1</v>
      </c>
      <c r="I81" s="8">
        <f>I40+I43+I48+I57</f>
        <v>24406</v>
      </c>
      <c r="J81" s="8">
        <f>J40+J43+J48+J57</f>
        <v>21583</v>
      </c>
    </row>
    <row r="82" spans="1:11" s="38" customFormat="1" ht="19.5" customHeight="1" x14ac:dyDescent="0.2">
      <c r="A82" s="15" t="s">
        <v>71</v>
      </c>
      <c r="B82" s="4">
        <v>1200</v>
      </c>
      <c r="C82" s="8">
        <f>C75+C74+C67+C66+C65+C64+C63+C62+C61+C60+C77</f>
        <v>92462.3</v>
      </c>
      <c r="D82" s="8">
        <f>D75+D74+D67+D66+D65+D64+D63+D62+D61+D60+D77</f>
        <v>99982.5</v>
      </c>
      <c r="E82" s="8">
        <f>E75+E74+E67+E66+E65+E64+E63+E62+E61+E60+E77</f>
        <v>99982.5</v>
      </c>
      <c r="F82" s="8">
        <f>SUM(G82:J82)</f>
        <v>101755.79999999999</v>
      </c>
      <c r="G82" s="9">
        <f>G75+G74+G67+G66+G65+G64+G63+G62+G61+G60+G77</f>
        <v>28699.699999999997</v>
      </c>
      <c r="H82" s="9">
        <f>H60+H61+H62+H63+H64+H65+H66+H67+H74+H75+H77</f>
        <v>27067.1</v>
      </c>
      <c r="I82" s="9">
        <f>I75+I74+I67+I66+I65+I64+I63+I62+I61+I60+I77</f>
        <v>24406</v>
      </c>
      <c r="J82" s="9">
        <f>J75+J74+J67+J66+J65+J64+J63+J62+J61+J60+J77</f>
        <v>21583</v>
      </c>
    </row>
    <row r="83" spans="1:11" s="38" customFormat="1" ht="19.5" customHeight="1" x14ac:dyDescent="0.2">
      <c r="A83" s="15" t="s">
        <v>96</v>
      </c>
      <c r="B83" s="4">
        <v>1210</v>
      </c>
      <c r="C83" s="8">
        <f t="shared" ref="C83:E83" si="5">C81-C82</f>
        <v>9626.5999999999913</v>
      </c>
      <c r="D83" s="8">
        <f t="shared" si="5"/>
        <v>2212.1999999999825</v>
      </c>
      <c r="E83" s="8">
        <f t="shared" si="5"/>
        <v>2212.1999999999825</v>
      </c>
      <c r="F83" s="8">
        <v>0</v>
      </c>
      <c r="G83" s="8">
        <f t="shared" ref="G83:J83" si="6">G81-G82</f>
        <v>0</v>
      </c>
      <c r="H83" s="8">
        <f t="shared" si="6"/>
        <v>0</v>
      </c>
      <c r="I83" s="8">
        <f t="shared" si="6"/>
        <v>0</v>
      </c>
      <c r="J83" s="8">
        <f t="shared" si="6"/>
        <v>0</v>
      </c>
    </row>
    <row r="84" spans="1:11" s="38" customFormat="1" ht="19.5" customHeight="1" x14ac:dyDescent="0.2">
      <c r="A84" s="76" t="s">
        <v>97</v>
      </c>
      <c r="B84" s="72"/>
      <c r="C84" s="72"/>
      <c r="D84" s="72"/>
      <c r="E84" s="72"/>
      <c r="F84" s="72"/>
      <c r="G84" s="72"/>
      <c r="H84" s="72"/>
      <c r="I84" s="72"/>
      <c r="J84" s="73"/>
    </row>
    <row r="85" spans="1:11" s="38" customFormat="1" ht="27.6" customHeight="1" x14ac:dyDescent="0.2">
      <c r="A85" s="6" t="s">
        <v>98</v>
      </c>
      <c r="B85" s="4">
        <v>2010</v>
      </c>
      <c r="C85" s="8"/>
      <c r="D85" s="8"/>
      <c r="E85" s="8"/>
      <c r="F85" s="8"/>
      <c r="G85" s="8"/>
      <c r="H85" s="8"/>
      <c r="I85" s="8"/>
      <c r="J85" s="8"/>
      <c r="K85" s="39"/>
    </row>
    <row r="86" spans="1:11" s="38" customFormat="1" ht="16.149999999999999" customHeight="1" x14ac:dyDescent="0.2">
      <c r="A86" s="6" t="s">
        <v>99</v>
      </c>
      <c r="B86" s="4">
        <v>2020</v>
      </c>
      <c r="C86" s="8"/>
      <c r="D86" s="8"/>
      <c r="E86" s="8"/>
      <c r="F86" s="8"/>
      <c r="G86" s="8"/>
      <c r="H86" s="8"/>
      <c r="I86" s="8"/>
      <c r="J86" s="8"/>
      <c r="K86" s="39"/>
    </row>
    <row r="87" spans="1:11" s="38" customFormat="1" ht="19.5" customHeight="1" x14ac:dyDescent="0.2">
      <c r="A87" s="6" t="s">
        <v>100</v>
      </c>
      <c r="B87" s="4">
        <v>2030</v>
      </c>
      <c r="C87" s="8"/>
      <c r="D87" s="8"/>
      <c r="E87" s="8"/>
      <c r="F87" s="8"/>
      <c r="G87" s="8"/>
      <c r="H87" s="8"/>
      <c r="I87" s="8"/>
      <c r="J87" s="8"/>
      <c r="K87" s="39"/>
    </row>
    <row r="88" spans="1:11" s="38" customFormat="1" ht="19.5" customHeight="1" x14ac:dyDescent="0.2">
      <c r="A88" s="6" t="s">
        <v>73</v>
      </c>
      <c r="B88" s="4">
        <v>2040</v>
      </c>
      <c r="C88" s="8"/>
      <c r="D88" s="8"/>
      <c r="E88" s="8"/>
      <c r="F88" s="8"/>
      <c r="G88" s="8"/>
      <c r="H88" s="8"/>
      <c r="I88" s="8"/>
      <c r="J88" s="8"/>
    </row>
    <row r="89" spans="1:11" s="38" customFormat="1" ht="19.5" customHeight="1" x14ac:dyDescent="0.2">
      <c r="A89" s="6"/>
      <c r="B89" s="4"/>
      <c r="C89" s="9"/>
      <c r="D89" s="9"/>
      <c r="E89" s="9"/>
      <c r="F89" s="9"/>
      <c r="G89" s="9"/>
      <c r="H89" s="9"/>
      <c r="I89" s="9"/>
      <c r="J89" s="9"/>
    </row>
    <row r="90" spans="1:11" s="38" customFormat="1" ht="20.100000000000001" customHeight="1" x14ac:dyDescent="0.2">
      <c r="A90" s="76" t="s">
        <v>58</v>
      </c>
      <c r="B90" s="72"/>
      <c r="C90" s="72"/>
      <c r="D90" s="72"/>
      <c r="E90" s="72"/>
      <c r="F90" s="72"/>
      <c r="G90" s="72"/>
      <c r="H90" s="72"/>
      <c r="I90" s="72"/>
      <c r="J90" s="73"/>
    </row>
    <row r="91" spans="1:11" s="38" customFormat="1" ht="26.65" customHeight="1" x14ac:dyDescent="0.2">
      <c r="A91" s="6" t="s">
        <v>59</v>
      </c>
      <c r="B91" s="4">
        <v>3010</v>
      </c>
      <c r="C91" s="9"/>
      <c r="D91" s="9"/>
      <c r="E91" s="9"/>
      <c r="F91" s="9"/>
      <c r="G91" s="9"/>
      <c r="H91" s="9"/>
      <c r="I91" s="9"/>
      <c r="J91" s="9"/>
    </row>
    <row r="92" spans="1:11" s="38" customFormat="1" ht="30" customHeight="1" x14ac:dyDescent="0.2">
      <c r="A92" s="6" t="s">
        <v>60</v>
      </c>
      <c r="B92" s="14">
        <v>3011</v>
      </c>
      <c r="C92" s="8"/>
      <c r="D92" s="8"/>
      <c r="E92" s="8"/>
      <c r="F92" s="8"/>
      <c r="G92" s="8"/>
      <c r="H92" s="8"/>
      <c r="I92" s="8"/>
      <c r="J92" s="8"/>
    </row>
    <row r="93" spans="1:11" s="38" customFormat="1" ht="20.100000000000001" customHeight="1" x14ac:dyDescent="0.2">
      <c r="A93" s="15" t="s">
        <v>61</v>
      </c>
      <c r="B93" s="40">
        <v>3020</v>
      </c>
      <c r="C93" s="9">
        <f>C94+C99+C102</f>
        <v>19817</v>
      </c>
      <c r="D93" s="9">
        <f>D94+D99+D102</f>
        <v>19817</v>
      </c>
      <c r="E93" s="9">
        <f>E94+E99+E102</f>
        <v>19817</v>
      </c>
      <c r="F93" s="9">
        <f>F94+F99</f>
        <v>9916.4</v>
      </c>
      <c r="G93" s="9">
        <f>G94+G99+G102</f>
        <v>2380</v>
      </c>
      <c r="H93" s="9">
        <f t="shared" ref="H93:J93" si="7">H94+H99+H102</f>
        <v>4536.3999999999996</v>
      </c>
      <c r="I93" s="9">
        <f t="shared" si="7"/>
        <v>3000</v>
      </c>
      <c r="J93" s="9">
        <f t="shared" si="7"/>
        <v>0</v>
      </c>
      <c r="K93" s="39"/>
    </row>
    <row r="94" spans="1:11" s="38" customFormat="1" ht="20.100000000000001" customHeight="1" x14ac:dyDescent="0.2">
      <c r="A94" s="15" t="s">
        <v>134</v>
      </c>
      <c r="B94" s="41">
        <v>3022</v>
      </c>
      <c r="C94" s="8">
        <v>10403.9</v>
      </c>
      <c r="D94" s="8">
        <v>10403.9</v>
      </c>
      <c r="E94" s="8">
        <v>10403.9</v>
      </c>
      <c r="F94" s="9">
        <f>F95+F96</f>
        <v>4434</v>
      </c>
      <c r="G94" s="8">
        <v>2380</v>
      </c>
      <c r="H94" s="8">
        <v>54</v>
      </c>
      <c r="I94" s="8">
        <f>I95</f>
        <v>2000</v>
      </c>
      <c r="J94" s="8"/>
      <c r="K94" s="39"/>
    </row>
    <row r="95" spans="1:11" s="38" customFormat="1" ht="34.15" customHeight="1" x14ac:dyDescent="0.2">
      <c r="A95" s="6" t="s">
        <v>135</v>
      </c>
      <c r="B95" s="41"/>
      <c r="C95" s="8"/>
      <c r="D95" s="8"/>
      <c r="E95" s="8"/>
      <c r="F95" s="9">
        <v>2000</v>
      </c>
      <c r="G95" s="8"/>
      <c r="H95" s="8"/>
      <c r="I95" s="8">
        <v>2000</v>
      </c>
      <c r="J95" s="8"/>
      <c r="K95" s="39"/>
    </row>
    <row r="96" spans="1:11" s="38" customFormat="1" ht="33.6" customHeight="1" x14ac:dyDescent="0.2">
      <c r="A96" s="6" t="s">
        <v>136</v>
      </c>
      <c r="B96" s="41"/>
      <c r="C96" s="8"/>
      <c r="D96" s="8"/>
      <c r="E96" s="8"/>
      <c r="F96" s="9">
        <f>G96+H96+I96+J96</f>
        <v>2434</v>
      </c>
      <c r="G96" s="8">
        <v>2380</v>
      </c>
      <c r="H96" s="8">
        <v>54</v>
      </c>
      <c r="I96" s="8"/>
      <c r="J96" s="8"/>
      <c r="K96" s="39"/>
    </row>
    <row r="97" spans="1:11" s="38" customFormat="1" ht="30" customHeight="1" x14ac:dyDescent="0.2">
      <c r="A97" s="6" t="s">
        <v>62</v>
      </c>
      <c r="B97" s="42">
        <v>3023</v>
      </c>
      <c r="C97" s="8"/>
      <c r="D97" s="8"/>
      <c r="E97" s="8"/>
      <c r="F97" s="9"/>
      <c r="G97" s="8"/>
      <c r="H97" s="8"/>
      <c r="I97" s="8"/>
      <c r="J97" s="8"/>
    </row>
    <row r="98" spans="1:11" s="38" customFormat="1" ht="20.100000000000001" customHeight="1" x14ac:dyDescent="0.2">
      <c r="A98" s="6" t="s">
        <v>63</v>
      </c>
      <c r="B98" s="41">
        <v>3024</v>
      </c>
      <c r="C98" s="8"/>
      <c r="D98" s="8"/>
      <c r="E98" s="8"/>
      <c r="F98" s="9"/>
      <c r="G98" s="8"/>
      <c r="H98" s="8"/>
      <c r="I98" s="8"/>
      <c r="J98" s="8"/>
    </row>
    <row r="99" spans="1:11" s="38" customFormat="1" ht="35.65" customHeight="1" x14ac:dyDescent="0.2">
      <c r="A99" s="15" t="s">
        <v>137</v>
      </c>
      <c r="B99" s="42">
        <v>3025</v>
      </c>
      <c r="C99" s="8">
        <v>9049.1</v>
      </c>
      <c r="D99" s="8">
        <v>9049.1</v>
      </c>
      <c r="E99" s="8">
        <v>9049.1</v>
      </c>
      <c r="F99" s="9">
        <f>F100+F101</f>
        <v>5482.4</v>
      </c>
      <c r="G99" s="8"/>
      <c r="H99" s="9">
        <f>H100+H101</f>
        <v>4482.3999999999996</v>
      </c>
      <c r="I99" s="9">
        <v>1000</v>
      </c>
      <c r="J99" s="9"/>
    </row>
    <row r="100" spans="1:11" s="38" customFormat="1" ht="35.65" customHeight="1" x14ac:dyDescent="0.2">
      <c r="A100" s="6" t="s">
        <v>138</v>
      </c>
      <c r="B100" s="42"/>
      <c r="C100" s="8"/>
      <c r="D100" s="8"/>
      <c r="E100" s="8"/>
      <c r="F100" s="9">
        <v>3000</v>
      </c>
      <c r="G100" s="8"/>
      <c r="H100" s="8">
        <v>2000</v>
      </c>
      <c r="I100" s="8">
        <v>1000</v>
      </c>
      <c r="J100" s="8"/>
    </row>
    <row r="101" spans="1:11" s="38" customFormat="1" ht="35.65" customHeight="1" x14ac:dyDescent="0.2">
      <c r="A101" s="6" t="s">
        <v>139</v>
      </c>
      <c r="B101" s="42"/>
      <c r="C101" s="8"/>
      <c r="D101" s="8"/>
      <c r="E101" s="8"/>
      <c r="F101" s="9">
        <f>G101+H101+I101+J101</f>
        <v>2482.4</v>
      </c>
      <c r="G101" s="8"/>
      <c r="H101" s="8">
        <v>2482.4</v>
      </c>
      <c r="I101" s="8"/>
      <c r="J101" s="8"/>
    </row>
    <row r="102" spans="1:11" s="38" customFormat="1" ht="35.65" customHeight="1" x14ac:dyDescent="0.2">
      <c r="A102" s="6" t="s">
        <v>64</v>
      </c>
      <c r="B102" s="43">
        <v>3026</v>
      </c>
      <c r="C102" s="8">
        <v>364</v>
      </c>
      <c r="D102" s="8">
        <v>364</v>
      </c>
      <c r="E102" s="8">
        <v>364</v>
      </c>
      <c r="F102" s="8"/>
      <c r="G102" s="8"/>
      <c r="H102" s="8"/>
      <c r="I102" s="8"/>
      <c r="J102" s="8"/>
      <c r="K102" s="39"/>
    </row>
    <row r="103" spans="1:11" s="38" customFormat="1" ht="35.65" customHeight="1" x14ac:dyDescent="0.2">
      <c r="A103" s="6" t="s">
        <v>72</v>
      </c>
      <c r="B103" s="43">
        <v>3030</v>
      </c>
      <c r="C103" s="8"/>
      <c r="D103" s="8"/>
      <c r="E103" s="8"/>
      <c r="F103" s="8"/>
      <c r="G103" s="8"/>
      <c r="H103" s="8"/>
      <c r="I103" s="8"/>
      <c r="J103" s="8"/>
      <c r="K103" s="39"/>
    </row>
    <row r="104" spans="1:11" s="38" customFormat="1" ht="35.65" customHeight="1" x14ac:dyDescent="0.2">
      <c r="A104" s="76" t="s">
        <v>65</v>
      </c>
      <c r="B104" s="72"/>
      <c r="C104" s="72"/>
      <c r="D104" s="72"/>
      <c r="E104" s="72"/>
      <c r="F104" s="72"/>
      <c r="G104" s="72"/>
      <c r="H104" s="72"/>
      <c r="I104" s="72"/>
      <c r="J104" s="73"/>
    </row>
    <row r="105" spans="1:11" s="38" customFormat="1" ht="20.100000000000001" customHeight="1" x14ac:dyDescent="0.2">
      <c r="A105" s="6" t="s">
        <v>101</v>
      </c>
      <c r="B105" s="44">
        <v>4010</v>
      </c>
      <c r="C105" s="9">
        <f>SUM(C106:C109)</f>
        <v>0</v>
      </c>
      <c r="D105" s="9">
        <f>SUM(D106:D109)</f>
        <v>0</v>
      </c>
      <c r="E105" s="9"/>
      <c r="F105" s="9">
        <f t="shared" ref="F105:F113" si="8">SUM(G105:J105)</f>
        <v>0</v>
      </c>
      <c r="G105" s="9">
        <f>SUM(G106:G109)</f>
        <v>0</v>
      </c>
      <c r="H105" s="9">
        <f>SUM(H106:H109)</f>
        <v>0</v>
      </c>
      <c r="I105" s="9">
        <f>SUM(I106:I109)</f>
        <v>0</v>
      </c>
      <c r="J105" s="9">
        <f>SUM(J106:J109)</f>
        <v>0</v>
      </c>
    </row>
    <row r="106" spans="1:11" s="38" customFormat="1" ht="20.100000000000001" customHeight="1" x14ac:dyDescent="0.2">
      <c r="A106" s="12" t="s">
        <v>66</v>
      </c>
      <c r="B106" s="43">
        <v>4011</v>
      </c>
      <c r="C106" s="45"/>
      <c r="D106" s="45"/>
      <c r="E106" s="45"/>
      <c r="F106" s="8">
        <f t="shared" si="8"/>
        <v>0</v>
      </c>
      <c r="G106" s="8"/>
      <c r="H106" s="8"/>
      <c r="I106" s="8"/>
      <c r="J106" s="8"/>
    </row>
    <row r="107" spans="1:11" s="38" customFormat="1" ht="20.100000000000001" customHeight="1" x14ac:dyDescent="0.2">
      <c r="A107" s="12" t="s">
        <v>67</v>
      </c>
      <c r="B107" s="43">
        <v>4012</v>
      </c>
      <c r="C107" s="45"/>
      <c r="D107" s="45"/>
      <c r="E107" s="45"/>
      <c r="F107" s="8">
        <f t="shared" si="8"/>
        <v>0</v>
      </c>
      <c r="G107" s="8"/>
      <c r="H107" s="8"/>
      <c r="I107" s="8"/>
      <c r="J107" s="8"/>
    </row>
    <row r="108" spans="1:11" s="38" customFormat="1" ht="20.100000000000001" customHeight="1" x14ac:dyDescent="0.2">
      <c r="A108" s="12" t="s">
        <v>68</v>
      </c>
      <c r="B108" s="43">
        <v>4013</v>
      </c>
      <c r="C108" s="45"/>
      <c r="D108" s="8"/>
      <c r="E108" s="8"/>
      <c r="F108" s="8">
        <f t="shared" si="8"/>
        <v>0</v>
      </c>
      <c r="G108" s="8"/>
      <c r="H108" s="8"/>
      <c r="I108" s="8"/>
      <c r="J108" s="8"/>
    </row>
    <row r="109" spans="1:11" s="38" customFormat="1" ht="20.100000000000001" customHeight="1" x14ac:dyDescent="0.2">
      <c r="A109" s="6" t="s">
        <v>102</v>
      </c>
      <c r="B109" s="44">
        <v>4020</v>
      </c>
      <c r="C109" s="45"/>
      <c r="D109" s="45"/>
      <c r="E109" s="45"/>
      <c r="F109" s="8">
        <f t="shared" si="8"/>
        <v>0</v>
      </c>
      <c r="G109" s="8"/>
      <c r="H109" s="8"/>
      <c r="I109" s="8"/>
      <c r="J109" s="8"/>
    </row>
    <row r="110" spans="1:11" s="38" customFormat="1" ht="20.100000000000001" customHeight="1" x14ac:dyDescent="0.2">
      <c r="A110" s="6" t="s">
        <v>69</v>
      </c>
      <c r="B110" s="44">
        <v>4030</v>
      </c>
      <c r="C110" s="9">
        <f>SUM(C111:C114)</f>
        <v>0</v>
      </c>
      <c r="D110" s="9">
        <f>SUM(D111:D114)</f>
        <v>0</v>
      </c>
      <c r="E110" s="9"/>
      <c r="F110" s="9">
        <f t="shared" si="8"/>
        <v>0</v>
      </c>
      <c r="G110" s="9">
        <f>SUM(G111:G114)</f>
        <v>0</v>
      </c>
      <c r="H110" s="9">
        <f>SUM(H111:H114)</f>
        <v>0</v>
      </c>
      <c r="I110" s="9">
        <f>SUM(I111:I114)</f>
        <v>0</v>
      </c>
      <c r="J110" s="9">
        <f>SUM(J111:J114)</f>
        <v>0</v>
      </c>
    </row>
    <row r="111" spans="1:11" s="38" customFormat="1" ht="20.100000000000001" customHeight="1" x14ac:dyDescent="0.2">
      <c r="A111" s="12" t="s">
        <v>66</v>
      </c>
      <c r="B111" s="43">
        <v>4031</v>
      </c>
      <c r="C111" s="45"/>
      <c r="D111" s="45"/>
      <c r="E111" s="45"/>
      <c r="F111" s="8">
        <f t="shared" si="8"/>
        <v>0</v>
      </c>
      <c r="G111" s="8"/>
      <c r="H111" s="8"/>
      <c r="I111" s="8"/>
      <c r="J111" s="8"/>
    </row>
    <row r="112" spans="1:11" s="38" customFormat="1" ht="20.100000000000001" customHeight="1" x14ac:dyDescent="0.2">
      <c r="A112" s="12" t="s">
        <v>67</v>
      </c>
      <c r="B112" s="43">
        <v>4032</v>
      </c>
      <c r="C112" s="45"/>
      <c r="D112" s="45"/>
      <c r="E112" s="45"/>
      <c r="F112" s="8">
        <f t="shared" si="8"/>
        <v>0</v>
      </c>
      <c r="G112" s="8"/>
      <c r="H112" s="8"/>
      <c r="I112" s="8"/>
      <c r="J112" s="8"/>
    </row>
    <row r="113" spans="1:10" s="38" customFormat="1" ht="20.100000000000001" customHeight="1" x14ac:dyDescent="0.2">
      <c r="A113" s="12" t="s">
        <v>68</v>
      </c>
      <c r="B113" s="43">
        <v>4033</v>
      </c>
      <c r="C113" s="45"/>
      <c r="D113" s="45"/>
      <c r="E113" s="45"/>
      <c r="F113" s="8">
        <f t="shared" si="8"/>
        <v>0</v>
      </c>
      <c r="G113" s="8"/>
      <c r="H113" s="8"/>
      <c r="I113" s="8"/>
      <c r="J113" s="8"/>
    </row>
    <row r="114" spans="1:10" s="38" customFormat="1" ht="20.100000000000001" customHeight="1" x14ac:dyDescent="0.2">
      <c r="A114" s="6" t="s">
        <v>103</v>
      </c>
      <c r="B114" s="44">
        <v>4040</v>
      </c>
      <c r="C114" s="45"/>
      <c r="D114" s="45"/>
      <c r="E114" s="45"/>
      <c r="F114" s="8">
        <f>SUM(G114:J114)</f>
        <v>0</v>
      </c>
      <c r="G114" s="8"/>
      <c r="H114" s="8"/>
      <c r="I114" s="8"/>
      <c r="J114" s="8"/>
    </row>
    <row r="115" spans="1:10" ht="20.100000000000001" customHeight="1" x14ac:dyDescent="0.2">
      <c r="A115" s="93">
        <f>SUM(G115:J115)</f>
        <v>0</v>
      </c>
      <c r="B115" s="83"/>
      <c r="C115" s="83"/>
      <c r="D115" s="83"/>
      <c r="E115" s="83"/>
      <c r="F115" s="83"/>
      <c r="G115" s="83"/>
      <c r="H115" s="83"/>
      <c r="I115" s="83"/>
      <c r="J115" s="90"/>
    </row>
    <row r="116" spans="1:10" ht="20.100000000000001" customHeight="1" x14ac:dyDescent="0.2">
      <c r="A116" s="15" t="s">
        <v>104</v>
      </c>
      <c r="B116" s="46"/>
      <c r="C116" s="9"/>
      <c r="D116" s="9"/>
      <c r="E116" s="9"/>
      <c r="F116" s="9"/>
      <c r="G116" s="9"/>
      <c r="H116" s="9"/>
      <c r="I116" s="9"/>
      <c r="J116" s="9"/>
    </row>
    <row r="117" spans="1:10" ht="19.5" customHeight="1" x14ac:dyDescent="0.2">
      <c r="A117" s="6" t="s">
        <v>105</v>
      </c>
      <c r="B117" s="7">
        <v>5010</v>
      </c>
      <c r="C117" s="45"/>
      <c r="D117" s="8"/>
      <c r="E117" s="8"/>
      <c r="F117" s="8"/>
      <c r="G117" s="8"/>
      <c r="H117" s="8"/>
      <c r="I117" s="8"/>
      <c r="J117" s="8"/>
    </row>
    <row r="118" spans="1:10" ht="19.5" customHeight="1" x14ac:dyDescent="0.2">
      <c r="A118" s="47" t="s">
        <v>106</v>
      </c>
      <c r="B118" s="7">
        <v>5020</v>
      </c>
      <c r="C118" s="45"/>
      <c r="D118" s="8"/>
      <c r="E118" s="8"/>
      <c r="F118" s="8"/>
      <c r="G118" s="8"/>
      <c r="H118" s="8"/>
      <c r="I118" s="8"/>
      <c r="J118" s="8"/>
    </row>
    <row r="119" spans="1:10" ht="31.15" customHeight="1" x14ac:dyDescent="0.2">
      <c r="A119" s="47" t="s">
        <v>107</v>
      </c>
      <c r="B119" s="7">
        <v>5030</v>
      </c>
      <c r="C119" s="45"/>
      <c r="D119" s="8"/>
      <c r="E119" s="8"/>
      <c r="F119" s="8"/>
      <c r="G119" s="8"/>
      <c r="H119" s="8"/>
      <c r="I119" s="8"/>
      <c r="J119" s="8"/>
    </row>
    <row r="120" spans="1:10" ht="19.5" customHeight="1" x14ac:dyDescent="0.2">
      <c r="A120" s="47" t="s">
        <v>108</v>
      </c>
      <c r="B120" s="7">
        <v>5040</v>
      </c>
      <c r="C120" s="45"/>
      <c r="D120" s="8"/>
      <c r="E120" s="8"/>
      <c r="F120" s="8"/>
      <c r="G120" s="8"/>
      <c r="H120" s="8"/>
      <c r="I120" s="8"/>
      <c r="J120" s="8"/>
    </row>
    <row r="121" spans="1:10" ht="19.5" customHeight="1" x14ac:dyDescent="0.2">
      <c r="A121" s="48" t="s">
        <v>109</v>
      </c>
      <c r="B121" s="7"/>
      <c r="C121" s="45"/>
      <c r="D121" s="8"/>
      <c r="E121" s="8"/>
      <c r="F121" s="8"/>
      <c r="G121" s="8"/>
      <c r="H121" s="8"/>
      <c r="I121" s="8"/>
      <c r="J121" s="8"/>
    </row>
    <row r="122" spans="1:10" ht="19.5" customHeight="1" x14ac:dyDescent="0.2">
      <c r="A122" s="47" t="s">
        <v>110</v>
      </c>
      <c r="B122" s="7">
        <v>6010</v>
      </c>
      <c r="C122" s="45"/>
      <c r="D122" s="8"/>
      <c r="E122" s="8"/>
      <c r="F122" s="8"/>
      <c r="G122" s="8"/>
      <c r="H122" s="8"/>
      <c r="I122" s="8"/>
      <c r="J122" s="8"/>
    </row>
    <row r="123" spans="1:10" ht="19.5" customHeight="1" x14ac:dyDescent="0.2">
      <c r="A123" s="47" t="s">
        <v>111</v>
      </c>
      <c r="B123" s="7">
        <v>6020</v>
      </c>
      <c r="C123" s="45"/>
      <c r="D123" s="8"/>
      <c r="E123" s="8"/>
      <c r="F123" s="8"/>
      <c r="G123" s="8"/>
      <c r="H123" s="8"/>
      <c r="I123" s="8"/>
      <c r="J123" s="8"/>
    </row>
    <row r="124" spans="1:10" ht="19.5" customHeight="1" x14ac:dyDescent="0.2">
      <c r="A124" s="47" t="s">
        <v>112</v>
      </c>
      <c r="B124" s="7">
        <v>6030</v>
      </c>
      <c r="C124" s="45"/>
      <c r="D124" s="8"/>
      <c r="E124" s="8"/>
      <c r="F124" s="8"/>
      <c r="G124" s="8"/>
      <c r="H124" s="8"/>
      <c r="I124" s="8"/>
      <c r="J124" s="8"/>
    </row>
    <row r="125" spans="1:10" ht="19.5" customHeight="1" x14ac:dyDescent="0.2">
      <c r="A125" s="47" t="s">
        <v>74</v>
      </c>
      <c r="B125" s="7">
        <v>6040</v>
      </c>
      <c r="C125" s="45"/>
      <c r="D125" s="8"/>
      <c r="E125" s="8"/>
      <c r="F125" s="8"/>
      <c r="G125" s="8"/>
      <c r="H125" s="8"/>
      <c r="I125" s="8"/>
      <c r="J125" s="8"/>
    </row>
    <row r="126" spans="1:10" ht="19.5" customHeight="1" x14ac:dyDescent="0.2">
      <c r="A126" s="47" t="s">
        <v>75</v>
      </c>
      <c r="B126" s="7">
        <v>6050</v>
      </c>
      <c r="C126" s="45"/>
      <c r="D126" s="8"/>
      <c r="E126" s="8"/>
      <c r="F126" s="8"/>
      <c r="G126" s="8"/>
      <c r="H126" s="8"/>
      <c r="I126" s="8"/>
      <c r="J126" s="8"/>
    </row>
    <row r="127" spans="1:10" ht="19.5" customHeight="1" x14ac:dyDescent="0.2">
      <c r="A127" s="89"/>
      <c r="B127" s="83"/>
      <c r="C127" s="83"/>
      <c r="D127" s="83"/>
      <c r="E127" s="83"/>
      <c r="F127" s="83"/>
      <c r="G127" s="83"/>
      <c r="H127" s="83"/>
      <c r="I127" s="83"/>
      <c r="J127" s="90"/>
    </row>
    <row r="128" spans="1:10" ht="19.5" customHeight="1" x14ac:dyDescent="0.2">
      <c r="A128" s="76" t="s">
        <v>113</v>
      </c>
      <c r="B128" s="72"/>
      <c r="C128" s="49"/>
      <c r="D128" s="50"/>
      <c r="E128" s="50"/>
      <c r="F128" s="51"/>
      <c r="G128" s="51"/>
      <c r="H128" s="51"/>
      <c r="I128" s="51"/>
      <c r="J128" s="51"/>
    </row>
    <row r="129" spans="1:10" ht="56.25" customHeight="1" thickBot="1" x14ac:dyDescent="0.25">
      <c r="A129" s="11" t="s">
        <v>150</v>
      </c>
      <c r="B129" s="7">
        <v>7010</v>
      </c>
      <c r="C129" s="8"/>
      <c r="D129" s="52">
        <f t="shared" ref="D129:H129" si="9">SUM(D130:D135)</f>
        <v>425</v>
      </c>
      <c r="E129" s="52">
        <f t="shared" si="9"/>
        <v>420</v>
      </c>
      <c r="F129" s="52">
        <f t="shared" si="9"/>
        <v>420</v>
      </c>
      <c r="G129" s="52">
        <f t="shared" si="9"/>
        <v>420</v>
      </c>
      <c r="H129" s="52">
        <f t="shared" si="9"/>
        <v>420</v>
      </c>
      <c r="I129" s="53">
        <f>SUM(I130:I135)</f>
        <v>600</v>
      </c>
      <c r="J129" s="53">
        <f>SUM(J130:J135)</f>
        <v>600</v>
      </c>
    </row>
    <row r="130" spans="1:10" ht="19.5" customHeight="1" x14ac:dyDescent="0.2">
      <c r="A130" s="54" t="s">
        <v>114</v>
      </c>
      <c r="B130" s="7">
        <v>7011</v>
      </c>
      <c r="C130" s="8"/>
      <c r="D130" s="8">
        <v>1</v>
      </c>
      <c r="E130" s="8">
        <v>1</v>
      </c>
      <c r="F130" s="8">
        <v>1</v>
      </c>
      <c r="G130" s="8">
        <v>1</v>
      </c>
      <c r="H130" s="8">
        <v>1</v>
      </c>
      <c r="I130" s="55">
        <v>1</v>
      </c>
      <c r="J130" s="55">
        <v>1</v>
      </c>
    </row>
    <row r="131" spans="1:10" ht="19.5" customHeight="1" x14ac:dyDescent="0.2">
      <c r="A131" s="54" t="s">
        <v>115</v>
      </c>
      <c r="B131" s="7">
        <v>7012</v>
      </c>
      <c r="C131" s="8"/>
      <c r="D131" s="8">
        <v>75.5</v>
      </c>
      <c r="E131" s="8">
        <v>75.5</v>
      </c>
      <c r="F131" s="8">
        <v>75.5</v>
      </c>
      <c r="G131" s="8">
        <v>75.5</v>
      </c>
      <c r="H131" s="8">
        <v>75.5</v>
      </c>
      <c r="I131" s="55">
        <v>111</v>
      </c>
      <c r="J131" s="55">
        <v>111</v>
      </c>
    </row>
    <row r="132" spans="1:10" ht="19.5" customHeight="1" x14ac:dyDescent="0.2">
      <c r="A132" s="54" t="s">
        <v>116</v>
      </c>
      <c r="B132" s="7">
        <v>7013</v>
      </c>
      <c r="C132" s="8"/>
      <c r="D132" s="8">
        <v>26.5</v>
      </c>
      <c r="E132" s="8">
        <v>26.5</v>
      </c>
      <c r="F132" s="8">
        <v>26.5</v>
      </c>
      <c r="G132" s="8">
        <v>26.5</v>
      </c>
      <c r="H132" s="8">
        <v>26.5</v>
      </c>
      <c r="I132" s="55">
        <v>30</v>
      </c>
      <c r="J132" s="55">
        <v>30</v>
      </c>
    </row>
    <row r="133" spans="1:10" ht="19.5" customHeight="1" x14ac:dyDescent="0.2">
      <c r="A133" s="54" t="s">
        <v>117</v>
      </c>
      <c r="B133" s="7">
        <v>7014</v>
      </c>
      <c r="C133" s="8"/>
      <c r="D133" s="8">
        <v>186</v>
      </c>
      <c r="E133" s="8">
        <v>183</v>
      </c>
      <c r="F133" s="8">
        <v>183</v>
      </c>
      <c r="G133" s="8">
        <v>183</v>
      </c>
      <c r="H133" s="8">
        <v>183</v>
      </c>
      <c r="I133" s="55">
        <v>240</v>
      </c>
      <c r="J133" s="55">
        <v>240</v>
      </c>
    </row>
    <row r="134" spans="1:10" ht="19.5" customHeight="1" x14ac:dyDescent="0.2">
      <c r="A134" s="54" t="s">
        <v>118</v>
      </c>
      <c r="B134" s="7">
        <v>7015</v>
      </c>
      <c r="C134" s="8"/>
      <c r="D134" s="8">
        <v>96</v>
      </c>
      <c r="E134" s="8">
        <v>94</v>
      </c>
      <c r="F134" s="8">
        <v>94</v>
      </c>
      <c r="G134" s="8">
        <v>94</v>
      </c>
      <c r="H134" s="8">
        <v>94</v>
      </c>
      <c r="I134" s="55">
        <v>131</v>
      </c>
      <c r="J134" s="55">
        <v>131</v>
      </c>
    </row>
    <row r="135" spans="1:10" ht="19.5" customHeight="1" x14ac:dyDescent="0.2">
      <c r="A135" s="54" t="s">
        <v>119</v>
      </c>
      <c r="B135" s="7">
        <v>7016</v>
      </c>
      <c r="C135" s="8"/>
      <c r="D135" s="8">
        <v>40</v>
      </c>
      <c r="E135" s="8">
        <v>40</v>
      </c>
      <c r="F135" s="8">
        <v>40</v>
      </c>
      <c r="G135" s="8">
        <v>40</v>
      </c>
      <c r="H135" s="8">
        <v>40</v>
      </c>
      <c r="I135" s="55">
        <v>87</v>
      </c>
      <c r="J135" s="55">
        <v>87</v>
      </c>
    </row>
    <row r="136" spans="1:10" ht="19.5" customHeight="1" x14ac:dyDescent="0.2">
      <c r="A136" s="6" t="s">
        <v>149</v>
      </c>
      <c r="B136" s="7">
        <v>7020</v>
      </c>
      <c r="C136" s="8"/>
      <c r="D136" s="8">
        <f>D137+D138+D139++D140+D141+D142</f>
        <v>45236.2</v>
      </c>
      <c r="E136" s="8">
        <v>45236.2</v>
      </c>
      <c r="F136" s="8">
        <f>G136+H136+I136+J136</f>
        <v>71931.599999999991</v>
      </c>
      <c r="G136" s="8">
        <f>G137+G138+G139+G140+G141+G142</f>
        <v>18099.099999999999</v>
      </c>
      <c r="H136" s="8">
        <f t="shared" ref="H136" si="10">H137+H138+H139+H140+H141+H142</f>
        <v>17252.099999999999</v>
      </c>
      <c r="I136" s="8">
        <f t="shared" ref="I136:J136" si="11">I137+I138+I139+I140+I141+I142</f>
        <v>18861.199999999997</v>
      </c>
      <c r="J136" s="8">
        <f t="shared" si="11"/>
        <v>17719.2</v>
      </c>
    </row>
    <row r="137" spans="1:10" ht="19.5" customHeight="1" x14ac:dyDescent="0.2">
      <c r="A137" s="54" t="s">
        <v>114</v>
      </c>
      <c r="B137" s="7">
        <v>7021</v>
      </c>
      <c r="C137" s="8"/>
      <c r="D137" s="8">
        <v>381.4</v>
      </c>
      <c r="E137" s="8">
        <v>381.4</v>
      </c>
      <c r="F137" s="8">
        <f>G137+H137+I137+J137</f>
        <v>421.6</v>
      </c>
      <c r="G137" s="8">
        <v>105.4</v>
      </c>
      <c r="H137" s="8">
        <v>105.4</v>
      </c>
      <c r="I137" s="8">
        <v>105.4</v>
      </c>
      <c r="J137" s="8">
        <v>105.4</v>
      </c>
    </row>
    <row r="138" spans="1:10" ht="19.5" customHeight="1" x14ac:dyDescent="0.2">
      <c r="A138" s="54" t="s">
        <v>115</v>
      </c>
      <c r="B138" s="7">
        <v>7022</v>
      </c>
      <c r="C138" s="8"/>
      <c r="D138" s="8">
        <v>11098.5</v>
      </c>
      <c r="E138" s="8">
        <v>11098.5</v>
      </c>
      <c r="F138" s="8">
        <f t="shared" ref="F138:F142" si="12">G138+H138+I138+J138</f>
        <v>19206.8</v>
      </c>
      <c r="G138" s="8">
        <v>5043.6000000000004</v>
      </c>
      <c r="H138" s="8">
        <v>5043.6000000000004</v>
      </c>
      <c r="I138" s="8">
        <v>4805.8</v>
      </c>
      <c r="J138" s="8">
        <v>4313.8</v>
      </c>
    </row>
    <row r="139" spans="1:10" ht="19.5" customHeight="1" x14ac:dyDescent="0.2">
      <c r="A139" s="54" t="s">
        <v>116</v>
      </c>
      <c r="B139" s="7">
        <v>7033</v>
      </c>
      <c r="C139" s="8"/>
      <c r="D139" s="8">
        <v>2996.9</v>
      </c>
      <c r="E139" s="8">
        <v>2996.9</v>
      </c>
      <c r="F139" s="8">
        <f t="shared" si="12"/>
        <v>3751.6000000000004</v>
      </c>
      <c r="G139" s="8">
        <v>1037.9000000000001</v>
      </c>
      <c r="H139" s="8">
        <v>1037.9000000000001</v>
      </c>
      <c r="I139" s="8">
        <v>837.9</v>
      </c>
      <c r="J139" s="8">
        <v>837.9</v>
      </c>
    </row>
    <row r="140" spans="1:10" ht="19.5" customHeight="1" x14ac:dyDescent="0.2">
      <c r="A140" s="54" t="s">
        <v>117</v>
      </c>
      <c r="B140" s="7">
        <v>7024</v>
      </c>
      <c r="C140" s="8"/>
      <c r="D140" s="8">
        <v>19011.400000000001</v>
      </c>
      <c r="E140" s="8">
        <v>19011.400000000001</v>
      </c>
      <c r="F140" s="8">
        <f t="shared" si="12"/>
        <v>29888.799999999999</v>
      </c>
      <c r="G140" s="8">
        <v>7497.2</v>
      </c>
      <c r="H140" s="8">
        <v>7497.2</v>
      </c>
      <c r="I140" s="8">
        <v>7697.2</v>
      </c>
      <c r="J140" s="8">
        <v>7197.2</v>
      </c>
    </row>
    <row r="141" spans="1:10" ht="19.5" customHeight="1" x14ac:dyDescent="0.2">
      <c r="A141" s="54" t="s">
        <v>118</v>
      </c>
      <c r="B141" s="7">
        <v>7025</v>
      </c>
      <c r="C141" s="8"/>
      <c r="D141" s="8">
        <v>8442.2000000000007</v>
      </c>
      <c r="E141" s="8">
        <v>8442.2000000000007</v>
      </c>
      <c r="F141" s="8">
        <f t="shared" si="12"/>
        <v>11993.6</v>
      </c>
      <c r="G141" s="8">
        <v>3085.2</v>
      </c>
      <c r="H141" s="8">
        <v>2438.1999999999998</v>
      </c>
      <c r="I141" s="8">
        <v>3285.1</v>
      </c>
      <c r="J141" s="8">
        <v>3185.1</v>
      </c>
    </row>
    <row r="142" spans="1:10" ht="19.5" customHeight="1" x14ac:dyDescent="0.2">
      <c r="A142" s="54" t="s">
        <v>119</v>
      </c>
      <c r="B142" s="7">
        <v>7026</v>
      </c>
      <c r="C142" s="8"/>
      <c r="D142" s="8">
        <v>3305.8</v>
      </c>
      <c r="E142" s="8">
        <v>3305.8</v>
      </c>
      <c r="F142" s="8">
        <f t="shared" si="12"/>
        <v>6669.2</v>
      </c>
      <c r="G142" s="8">
        <v>1329.8</v>
      </c>
      <c r="H142" s="8">
        <v>1129.8</v>
      </c>
      <c r="I142" s="8">
        <v>2129.8000000000002</v>
      </c>
      <c r="J142" s="8">
        <v>2079.8000000000002</v>
      </c>
    </row>
    <row r="143" spans="1:10" ht="19.5" customHeight="1" x14ac:dyDescent="0.2">
      <c r="A143" s="54" t="s">
        <v>120</v>
      </c>
      <c r="B143" s="7">
        <v>7030</v>
      </c>
      <c r="C143" s="8"/>
      <c r="D143" s="8"/>
      <c r="E143" s="8"/>
      <c r="F143" s="8"/>
      <c r="G143" s="8"/>
      <c r="H143" s="8"/>
      <c r="I143" s="8"/>
      <c r="J143" s="8"/>
    </row>
    <row r="144" spans="1:10" ht="19.5" customHeight="1" x14ac:dyDescent="0.2">
      <c r="A144" s="54" t="s">
        <v>114</v>
      </c>
      <c r="B144" s="7">
        <v>7031</v>
      </c>
      <c r="C144" s="8"/>
      <c r="D144" s="8">
        <f t="shared" ref="D144:F149" si="13">D137/D130/12</f>
        <v>31.783333333333331</v>
      </c>
      <c r="E144" s="8">
        <f t="shared" si="13"/>
        <v>31.783333333333331</v>
      </c>
      <c r="F144" s="8">
        <f t="shared" si="13"/>
        <v>35.133333333333333</v>
      </c>
      <c r="G144" s="8">
        <f t="shared" ref="G144:G149" si="14">G137/G130/3</f>
        <v>35.133333333333333</v>
      </c>
      <c r="H144" s="8">
        <f t="shared" ref="H144:J144" si="15">H137/H130/3</f>
        <v>35.133333333333333</v>
      </c>
      <c r="I144" s="8">
        <f t="shared" si="15"/>
        <v>35.133333333333333</v>
      </c>
      <c r="J144" s="8">
        <f t="shared" si="15"/>
        <v>35.133333333333333</v>
      </c>
    </row>
    <row r="145" spans="1:10" ht="19.5" customHeight="1" x14ac:dyDescent="0.2">
      <c r="A145" s="54" t="s">
        <v>115</v>
      </c>
      <c r="B145" s="7">
        <v>7032</v>
      </c>
      <c r="C145" s="8"/>
      <c r="D145" s="8">
        <f t="shared" si="13"/>
        <v>12.25</v>
      </c>
      <c r="E145" s="8">
        <f t="shared" si="13"/>
        <v>12.25</v>
      </c>
      <c r="F145" s="8">
        <f t="shared" si="13"/>
        <v>21.199558498896248</v>
      </c>
      <c r="G145" s="8">
        <f t="shared" si="14"/>
        <v>22.267549668874171</v>
      </c>
      <c r="H145" s="8">
        <f t="shared" ref="H145:J145" si="16">H138/H131/3</f>
        <v>22.267549668874171</v>
      </c>
      <c r="I145" s="8">
        <f>I138/I131/3</f>
        <v>14.431831831831831</v>
      </c>
      <c r="J145" s="8">
        <f t="shared" si="16"/>
        <v>12.954354354354356</v>
      </c>
    </row>
    <row r="146" spans="1:10" ht="19.5" customHeight="1" x14ac:dyDescent="0.2">
      <c r="A146" s="54" t="s">
        <v>116</v>
      </c>
      <c r="B146" s="7">
        <v>7033</v>
      </c>
      <c r="C146" s="8"/>
      <c r="D146" s="8">
        <f t="shared" si="13"/>
        <v>9.4242138364779873</v>
      </c>
      <c r="E146" s="8">
        <f t="shared" si="13"/>
        <v>9.4242138364779873</v>
      </c>
      <c r="F146" s="8">
        <f t="shared" si="13"/>
        <v>11.797484276729561</v>
      </c>
      <c r="G146" s="8">
        <f t="shared" si="14"/>
        <v>13.055345911949686</v>
      </c>
      <c r="H146" s="8">
        <f t="shared" ref="H146:I146" si="17">H139/H132/3</f>
        <v>13.055345911949686</v>
      </c>
      <c r="I146" s="8">
        <f t="shared" si="17"/>
        <v>9.31</v>
      </c>
      <c r="J146" s="8">
        <f>J139/J132/3</f>
        <v>9.31</v>
      </c>
    </row>
    <row r="147" spans="1:10" ht="19.5" customHeight="1" x14ac:dyDescent="0.2">
      <c r="A147" s="54" t="s">
        <v>117</v>
      </c>
      <c r="B147" s="7">
        <v>7034</v>
      </c>
      <c r="C147" s="8"/>
      <c r="D147" s="8">
        <f t="shared" si="13"/>
        <v>8.5176523297491045</v>
      </c>
      <c r="E147" s="8">
        <f t="shared" si="13"/>
        <v>8.6572859744990911</v>
      </c>
      <c r="F147" s="8">
        <f t="shared" si="13"/>
        <v>13.610564663023679</v>
      </c>
      <c r="G147" s="8">
        <f t="shared" si="14"/>
        <v>13.656102003642987</v>
      </c>
      <c r="H147" s="8">
        <f t="shared" ref="H147:J147" si="18">H140/H133/3</f>
        <v>13.656102003642987</v>
      </c>
      <c r="I147" s="8">
        <f t="shared" si="18"/>
        <v>10.690555555555555</v>
      </c>
      <c r="J147" s="8">
        <f t="shared" si="18"/>
        <v>9.9961111111111105</v>
      </c>
    </row>
    <row r="148" spans="1:10" ht="19.5" customHeight="1" x14ac:dyDescent="0.2">
      <c r="A148" s="54" t="s">
        <v>118</v>
      </c>
      <c r="B148" s="7">
        <v>7035</v>
      </c>
      <c r="C148" s="8"/>
      <c r="D148" s="8">
        <f t="shared" si="13"/>
        <v>7.3282986111111121</v>
      </c>
      <c r="E148" s="8">
        <f t="shared" si="13"/>
        <v>7.4842198581560284</v>
      </c>
      <c r="F148" s="8">
        <f t="shared" si="13"/>
        <v>10.632624113475178</v>
      </c>
      <c r="G148" s="8">
        <f t="shared" si="14"/>
        <v>10.940425531914892</v>
      </c>
      <c r="H148" s="8">
        <f t="shared" ref="H148:J148" si="19">H141/H134/3</f>
        <v>8.6460992907801408</v>
      </c>
      <c r="I148" s="8">
        <f t="shared" si="19"/>
        <v>8.3590330788804064</v>
      </c>
      <c r="J148" s="8">
        <f t="shared" si="19"/>
        <v>8.1045801526717565</v>
      </c>
    </row>
    <row r="149" spans="1:10" ht="19.5" customHeight="1" x14ac:dyDescent="0.2">
      <c r="A149" s="54" t="s">
        <v>119</v>
      </c>
      <c r="B149" s="7">
        <v>7036</v>
      </c>
      <c r="C149" s="8"/>
      <c r="D149" s="8">
        <f t="shared" si="13"/>
        <v>6.8870833333333339</v>
      </c>
      <c r="E149" s="8">
        <f t="shared" si="13"/>
        <v>6.8870833333333339</v>
      </c>
      <c r="F149" s="8">
        <f t="shared" si="13"/>
        <v>13.894166666666665</v>
      </c>
      <c r="G149" s="8">
        <f t="shared" si="14"/>
        <v>11.081666666666665</v>
      </c>
      <c r="H149" s="8">
        <f t="shared" ref="H149:J149" si="20">H142/H135/3</f>
        <v>9.4149999999999991</v>
      </c>
      <c r="I149" s="8">
        <f t="shared" si="20"/>
        <v>8.1601532567049819</v>
      </c>
      <c r="J149" s="8">
        <f t="shared" si="20"/>
        <v>7.9685823754789276</v>
      </c>
    </row>
    <row r="150" spans="1:10" ht="19.5" customHeight="1" x14ac:dyDescent="0.2">
      <c r="A150" s="54" t="s">
        <v>121</v>
      </c>
      <c r="B150" s="7">
        <v>7040</v>
      </c>
      <c r="C150" s="8"/>
      <c r="D150" s="8"/>
      <c r="E150" s="8"/>
      <c r="F150" s="8"/>
      <c r="G150" s="8"/>
      <c r="H150" s="8"/>
      <c r="I150" s="8"/>
      <c r="J150" s="8"/>
    </row>
    <row r="151" spans="1:10" ht="19.5" customHeight="1" x14ac:dyDescent="0.2">
      <c r="A151" s="54" t="s">
        <v>114</v>
      </c>
      <c r="B151" s="7">
        <v>7041</v>
      </c>
      <c r="C151" s="8"/>
      <c r="D151" s="8"/>
      <c r="E151" s="8"/>
      <c r="F151" s="8"/>
      <c r="G151" s="8"/>
      <c r="H151" s="8"/>
      <c r="I151" s="8"/>
      <c r="J151" s="8"/>
    </row>
    <row r="152" spans="1:10" ht="19.5" customHeight="1" x14ac:dyDescent="0.2">
      <c r="A152" s="54" t="s">
        <v>115</v>
      </c>
      <c r="B152" s="7">
        <v>7042</v>
      </c>
      <c r="C152" s="8"/>
      <c r="D152" s="8"/>
      <c r="E152" s="8"/>
      <c r="F152" s="8"/>
      <c r="G152" s="8"/>
      <c r="H152" s="8"/>
      <c r="I152" s="8"/>
      <c r="J152" s="8"/>
    </row>
    <row r="153" spans="1:10" ht="19.5" customHeight="1" x14ac:dyDescent="0.2">
      <c r="A153" s="54" t="s">
        <v>116</v>
      </c>
      <c r="B153" s="7">
        <v>7043</v>
      </c>
      <c r="C153" s="8"/>
      <c r="D153" s="8"/>
      <c r="E153" s="8"/>
      <c r="F153" s="8"/>
      <c r="G153" s="8"/>
      <c r="H153" s="8"/>
      <c r="I153" s="8"/>
      <c r="J153" s="8"/>
    </row>
    <row r="154" spans="1:10" ht="19.5" customHeight="1" x14ac:dyDescent="0.2">
      <c r="A154" s="54" t="s">
        <v>117</v>
      </c>
      <c r="B154" s="7">
        <v>7044</v>
      </c>
      <c r="C154" s="8"/>
      <c r="D154" s="8"/>
      <c r="E154" s="8"/>
      <c r="F154" s="8"/>
      <c r="G154" s="8"/>
      <c r="H154" s="8"/>
      <c r="I154" s="8"/>
      <c r="J154" s="8"/>
    </row>
    <row r="155" spans="1:10" ht="19.5" customHeight="1" x14ac:dyDescent="0.2">
      <c r="A155" s="54" t="s">
        <v>118</v>
      </c>
      <c r="B155" s="7">
        <v>7045</v>
      </c>
      <c r="C155" s="8"/>
      <c r="D155" s="8"/>
      <c r="E155" s="8"/>
      <c r="F155" s="8"/>
      <c r="G155" s="8"/>
      <c r="H155" s="8"/>
      <c r="I155" s="8"/>
      <c r="J155" s="8"/>
    </row>
    <row r="156" spans="1:10" ht="19.5" customHeight="1" x14ac:dyDescent="0.2">
      <c r="A156" s="54" t="s">
        <v>119</v>
      </c>
      <c r="B156" s="7">
        <v>7046</v>
      </c>
      <c r="C156" s="8"/>
      <c r="D156" s="8"/>
      <c r="E156" s="8"/>
      <c r="F156" s="8"/>
      <c r="G156" s="8"/>
      <c r="H156" s="8"/>
      <c r="I156" s="8"/>
      <c r="J156" s="8"/>
    </row>
    <row r="157" spans="1:10" ht="19.5" customHeight="1" x14ac:dyDescent="0.2">
      <c r="A157" s="56"/>
      <c r="B157" s="57"/>
      <c r="C157" s="58"/>
      <c r="D157" s="58"/>
      <c r="E157" s="58"/>
      <c r="F157" s="58"/>
      <c r="G157" s="58"/>
      <c r="H157" s="58"/>
      <c r="I157" s="58"/>
      <c r="J157" s="58"/>
    </row>
    <row r="158" spans="1:10" ht="26.65" customHeight="1" x14ac:dyDescent="0.2">
      <c r="A158" s="59" t="s">
        <v>140</v>
      </c>
      <c r="B158" s="57"/>
      <c r="C158" s="77" t="s">
        <v>76</v>
      </c>
      <c r="D158" s="77"/>
      <c r="E158" s="77"/>
      <c r="F158" s="77"/>
      <c r="G158" s="60"/>
      <c r="H158" s="78" t="s">
        <v>141</v>
      </c>
      <c r="I158" s="78"/>
      <c r="J158" s="78"/>
    </row>
    <row r="159" spans="1:10" ht="20.100000000000001" customHeight="1" x14ac:dyDescent="0.2">
      <c r="A159" s="61" t="s">
        <v>77</v>
      </c>
      <c r="B159" s="16"/>
      <c r="C159" s="74" t="s">
        <v>78</v>
      </c>
      <c r="D159" s="74"/>
      <c r="E159" s="74"/>
      <c r="F159" s="74"/>
      <c r="G159" s="62"/>
      <c r="H159" s="75" t="s">
        <v>79</v>
      </c>
      <c r="I159" s="75"/>
      <c r="J159" s="75"/>
    </row>
    <row r="160" spans="1:10" ht="37.15" customHeight="1" x14ac:dyDescent="0.2">
      <c r="A160" s="63"/>
      <c r="B160" s="57"/>
      <c r="C160" s="77"/>
      <c r="D160" s="77"/>
      <c r="E160" s="77"/>
      <c r="F160" s="77"/>
      <c r="G160" s="60"/>
      <c r="H160" s="79"/>
      <c r="I160" s="79"/>
      <c r="J160" s="79"/>
    </row>
    <row r="161" spans="1:10" s="38" customFormat="1" ht="20.100000000000001" customHeight="1" x14ac:dyDescent="0.2">
      <c r="A161" s="61"/>
      <c r="B161" s="16"/>
      <c r="C161" s="74"/>
      <c r="D161" s="74"/>
      <c r="E161" s="74"/>
      <c r="F161" s="74"/>
      <c r="G161" s="62"/>
      <c r="H161" s="75"/>
      <c r="I161" s="75"/>
      <c r="J161" s="75"/>
    </row>
    <row r="162" spans="1:10" ht="20.100000000000001" customHeight="1" x14ac:dyDescent="0.2">
      <c r="A162" s="56"/>
      <c r="C162" s="64"/>
      <c r="D162" s="65"/>
      <c r="E162" s="65"/>
      <c r="F162" s="65"/>
      <c r="G162" s="65"/>
      <c r="H162" s="65"/>
      <c r="I162" s="65"/>
      <c r="J162" s="65"/>
    </row>
    <row r="163" spans="1:10" x14ac:dyDescent="0.2">
      <c r="A163" s="56"/>
      <c r="C163" s="64"/>
      <c r="D163" s="65"/>
      <c r="E163" s="65"/>
      <c r="F163" s="65"/>
      <c r="G163" s="65"/>
      <c r="H163" s="65"/>
      <c r="I163" s="65"/>
      <c r="J163" s="65"/>
    </row>
    <row r="164" spans="1:10" x14ac:dyDescent="0.2">
      <c r="A164" s="56"/>
      <c r="C164" s="64"/>
      <c r="D164" s="65"/>
      <c r="E164" s="65"/>
      <c r="F164" s="65"/>
      <c r="G164" s="65"/>
      <c r="H164" s="65"/>
      <c r="I164" s="65"/>
      <c r="J164" s="65"/>
    </row>
    <row r="165" spans="1:10" x14ac:dyDescent="0.2">
      <c r="A165" s="56"/>
      <c r="C165" s="64"/>
      <c r="D165" s="65"/>
      <c r="E165" s="65"/>
      <c r="F165" s="65"/>
      <c r="G165" s="65"/>
      <c r="H165" s="65"/>
      <c r="I165" s="65"/>
      <c r="J165" s="65"/>
    </row>
    <row r="166" spans="1:10" x14ac:dyDescent="0.2">
      <c r="A166" s="56"/>
      <c r="C166" s="64"/>
      <c r="D166" s="65"/>
      <c r="E166" s="65"/>
      <c r="F166" s="65"/>
      <c r="G166" s="65"/>
      <c r="H166" s="65"/>
      <c r="I166" s="65"/>
      <c r="J166" s="65"/>
    </row>
    <row r="167" spans="1:10" x14ac:dyDescent="0.2">
      <c r="A167" s="56"/>
      <c r="C167" s="64"/>
      <c r="D167" s="65"/>
      <c r="E167" s="65"/>
      <c r="F167" s="65"/>
      <c r="G167" s="65"/>
      <c r="H167" s="65"/>
      <c r="I167" s="65"/>
      <c r="J167" s="65"/>
    </row>
    <row r="168" spans="1:10" x14ac:dyDescent="0.2">
      <c r="A168" s="56"/>
      <c r="C168" s="64"/>
      <c r="D168" s="65"/>
      <c r="E168" s="65"/>
      <c r="F168" s="65"/>
      <c r="G168" s="65"/>
      <c r="H168" s="65"/>
      <c r="I168" s="65"/>
      <c r="J168" s="65"/>
    </row>
    <row r="169" spans="1:10" x14ac:dyDescent="0.2">
      <c r="A169" s="56"/>
      <c r="C169" s="64"/>
      <c r="D169" s="65"/>
      <c r="E169" s="65"/>
      <c r="F169" s="65"/>
      <c r="G169" s="65"/>
      <c r="H169" s="65"/>
      <c r="I169" s="65"/>
      <c r="J169" s="65"/>
    </row>
    <row r="170" spans="1:10" x14ac:dyDescent="0.2">
      <c r="A170" s="56"/>
      <c r="C170" s="64"/>
      <c r="D170" s="65"/>
      <c r="E170" s="65"/>
      <c r="F170" s="65"/>
      <c r="G170" s="65"/>
      <c r="H170" s="65"/>
      <c r="I170" s="65"/>
      <c r="J170" s="65"/>
    </row>
    <row r="171" spans="1:10" x14ac:dyDescent="0.2">
      <c r="A171" s="56"/>
      <c r="C171" s="64"/>
      <c r="D171" s="65"/>
      <c r="E171" s="65"/>
      <c r="F171" s="65"/>
      <c r="G171" s="65"/>
      <c r="H171" s="65"/>
      <c r="I171" s="65"/>
      <c r="J171" s="65"/>
    </row>
    <row r="172" spans="1:10" x14ac:dyDescent="0.2">
      <c r="A172" s="56"/>
      <c r="C172" s="64"/>
      <c r="D172" s="65"/>
      <c r="E172" s="65"/>
      <c r="F172" s="65"/>
      <c r="G172" s="65"/>
      <c r="H172" s="65"/>
      <c r="I172" s="65"/>
      <c r="J172" s="65"/>
    </row>
    <row r="173" spans="1:10" x14ac:dyDescent="0.2">
      <c r="A173" s="56"/>
      <c r="C173" s="64"/>
      <c r="D173" s="65"/>
      <c r="E173" s="65"/>
      <c r="F173" s="65"/>
      <c r="G173" s="65"/>
      <c r="H173" s="65"/>
      <c r="I173" s="65"/>
      <c r="J173" s="65"/>
    </row>
    <row r="174" spans="1:10" x14ac:dyDescent="0.2">
      <c r="A174" s="56"/>
      <c r="C174" s="64"/>
      <c r="D174" s="65"/>
      <c r="E174" s="65"/>
      <c r="F174" s="65"/>
      <c r="G174" s="65"/>
      <c r="H174" s="65"/>
      <c r="I174" s="65"/>
      <c r="J174" s="65"/>
    </row>
    <row r="175" spans="1:10" x14ac:dyDescent="0.2">
      <c r="A175" s="56"/>
      <c r="C175" s="64"/>
      <c r="D175" s="65"/>
      <c r="E175" s="65"/>
      <c r="F175" s="65"/>
      <c r="G175" s="65"/>
      <c r="H175" s="65"/>
      <c r="I175" s="65"/>
      <c r="J175" s="65"/>
    </row>
    <row r="176" spans="1:10" x14ac:dyDescent="0.2">
      <c r="A176" s="56"/>
      <c r="C176" s="64"/>
      <c r="D176" s="65"/>
      <c r="E176" s="65"/>
      <c r="F176" s="65"/>
      <c r="G176" s="65"/>
      <c r="H176" s="65"/>
      <c r="I176" s="65"/>
      <c r="J176" s="65"/>
    </row>
    <row r="177" spans="1:10" x14ac:dyDescent="0.2">
      <c r="A177" s="56"/>
      <c r="C177" s="64"/>
      <c r="D177" s="65"/>
      <c r="E177" s="65"/>
      <c r="F177" s="65"/>
      <c r="G177" s="65"/>
      <c r="H177" s="65"/>
      <c r="I177" s="65"/>
      <c r="J177" s="65"/>
    </row>
    <row r="178" spans="1:10" x14ac:dyDescent="0.2">
      <c r="A178" s="56"/>
      <c r="C178" s="64"/>
      <c r="D178" s="65"/>
      <c r="E178" s="65"/>
      <c r="F178" s="65"/>
      <c r="G178" s="65"/>
      <c r="H178" s="65"/>
      <c r="I178" s="65"/>
      <c r="J178" s="65"/>
    </row>
    <row r="179" spans="1:10" x14ac:dyDescent="0.2">
      <c r="A179" s="56"/>
      <c r="C179" s="64"/>
      <c r="D179" s="65"/>
      <c r="E179" s="65"/>
      <c r="F179" s="65"/>
      <c r="G179" s="65"/>
      <c r="H179" s="65"/>
      <c r="I179" s="65"/>
      <c r="J179" s="65"/>
    </row>
    <row r="180" spans="1:10" x14ac:dyDescent="0.2">
      <c r="A180" s="56"/>
      <c r="C180" s="64"/>
      <c r="D180" s="65"/>
      <c r="E180" s="65"/>
      <c r="F180" s="65"/>
      <c r="G180" s="65"/>
      <c r="H180" s="65"/>
      <c r="I180" s="65"/>
      <c r="J180" s="65"/>
    </row>
    <row r="181" spans="1:10" x14ac:dyDescent="0.2">
      <c r="A181" s="56"/>
      <c r="C181" s="64"/>
      <c r="D181" s="65"/>
      <c r="E181" s="65"/>
      <c r="F181" s="65"/>
      <c r="G181" s="65"/>
      <c r="H181" s="65"/>
      <c r="I181" s="65"/>
      <c r="J181" s="65"/>
    </row>
    <row r="182" spans="1:10" x14ac:dyDescent="0.2">
      <c r="A182" s="56"/>
      <c r="C182" s="64"/>
      <c r="D182" s="65"/>
      <c r="E182" s="65"/>
      <c r="F182" s="65"/>
      <c r="G182" s="65"/>
      <c r="H182" s="65"/>
      <c r="I182" s="65"/>
      <c r="J182" s="65"/>
    </row>
    <row r="183" spans="1:10" x14ac:dyDescent="0.2">
      <c r="A183" s="56"/>
      <c r="C183" s="64"/>
      <c r="D183" s="65"/>
      <c r="E183" s="65"/>
      <c r="F183" s="65"/>
      <c r="G183" s="65"/>
      <c r="H183" s="65"/>
      <c r="I183" s="65"/>
      <c r="J183" s="65"/>
    </row>
    <row r="184" spans="1:10" x14ac:dyDescent="0.2">
      <c r="A184" s="56"/>
      <c r="C184" s="64"/>
      <c r="D184" s="65"/>
      <c r="E184" s="65"/>
      <c r="F184" s="65"/>
      <c r="G184" s="65"/>
      <c r="H184" s="65"/>
      <c r="I184" s="65"/>
      <c r="J184" s="65"/>
    </row>
    <row r="185" spans="1:10" x14ac:dyDescent="0.2">
      <c r="A185" s="56"/>
      <c r="C185" s="64"/>
      <c r="D185" s="65"/>
      <c r="E185" s="65"/>
      <c r="F185" s="65"/>
      <c r="G185" s="65"/>
      <c r="H185" s="65"/>
      <c r="I185" s="65"/>
      <c r="J185" s="65"/>
    </row>
    <row r="186" spans="1:10" x14ac:dyDescent="0.2">
      <c r="A186" s="56"/>
      <c r="C186" s="64"/>
      <c r="D186" s="65"/>
      <c r="E186" s="65"/>
      <c r="F186" s="65"/>
      <c r="G186" s="65"/>
      <c r="H186" s="65"/>
      <c r="I186" s="65"/>
      <c r="J186" s="65"/>
    </row>
    <row r="187" spans="1:10" x14ac:dyDescent="0.2">
      <c r="A187" s="56"/>
      <c r="C187" s="64"/>
      <c r="D187" s="65"/>
      <c r="E187" s="65"/>
      <c r="F187" s="65"/>
      <c r="G187" s="65"/>
      <c r="H187" s="65"/>
      <c r="I187" s="65"/>
      <c r="J187" s="65"/>
    </row>
    <row r="188" spans="1:10" x14ac:dyDescent="0.2">
      <c r="A188" s="56"/>
      <c r="C188" s="64"/>
      <c r="D188" s="65"/>
      <c r="E188" s="65"/>
      <c r="F188" s="65"/>
      <c r="G188" s="65"/>
      <c r="H188" s="65"/>
      <c r="I188" s="65"/>
      <c r="J188" s="65"/>
    </row>
    <row r="189" spans="1:10" x14ac:dyDescent="0.2">
      <c r="A189" s="56"/>
      <c r="C189" s="64"/>
      <c r="D189" s="65"/>
      <c r="E189" s="65"/>
      <c r="F189" s="65"/>
      <c r="G189" s="65"/>
      <c r="H189" s="65"/>
      <c r="I189" s="65"/>
      <c r="J189" s="65"/>
    </row>
    <row r="190" spans="1:10" x14ac:dyDescent="0.2">
      <c r="A190" s="56"/>
      <c r="C190" s="64"/>
      <c r="D190" s="65"/>
      <c r="E190" s="65"/>
      <c r="F190" s="65"/>
      <c r="G190" s="65"/>
      <c r="H190" s="65"/>
      <c r="I190" s="65"/>
      <c r="J190" s="65"/>
    </row>
    <row r="191" spans="1:10" x14ac:dyDescent="0.2">
      <c r="A191" s="56"/>
      <c r="C191" s="64"/>
      <c r="D191" s="65"/>
      <c r="E191" s="65"/>
      <c r="F191" s="65"/>
      <c r="G191" s="65"/>
      <c r="H191" s="65"/>
      <c r="I191" s="65"/>
      <c r="J191" s="65"/>
    </row>
    <row r="192" spans="1:10" x14ac:dyDescent="0.2">
      <c r="A192" s="56"/>
      <c r="C192" s="64"/>
      <c r="D192" s="65"/>
      <c r="E192" s="65"/>
      <c r="F192" s="65"/>
      <c r="G192" s="65"/>
      <c r="H192" s="65"/>
      <c r="I192" s="65"/>
      <c r="J192" s="65"/>
    </row>
    <row r="193" spans="1:10" x14ac:dyDescent="0.2">
      <c r="A193" s="56"/>
      <c r="C193" s="64"/>
      <c r="D193" s="65"/>
      <c r="E193" s="65"/>
      <c r="F193" s="65"/>
      <c r="G193" s="65"/>
      <c r="H193" s="65"/>
      <c r="I193" s="65"/>
      <c r="J193" s="65"/>
    </row>
    <row r="194" spans="1:10" x14ac:dyDescent="0.2">
      <c r="A194" s="56"/>
      <c r="C194" s="64"/>
      <c r="D194" s="65"/>
      <c r="E194" s="65"/>
      <c r="F194" s="65"/>
      <c r="G194" s="65"/>
      <c r="H194" s="65"/>
      <c r="I194" s="65"/>
      <c r="J194" s="65"/>
    </row>
    <row r="195" spans="1:10" x14ac:dyDescent="0.2">
      <c r="A195" s="56"/>
      <c r="C195" s="64"/>
      <c r="D195" s="65"/>
      <c r="E195" s="65"/>
      <c r="F195" s="65"/>
      <c r="G195" s="65"/>
      <c r="H195" s="65"/>
      <c r="I195" s="65"/>
      <c r="J195" s="65"/>
    </row>
    <row r="196" spans="1:10" x14ac:dyDescent="0.2">
      <c r="A196" s="56"/>
      <c r="C196" s="64"/>
      <c r="D196" s="65"/>
      <c r="E196" s="65"/>
      <c r="F196" s="65"/>
      <c r="G196" s="65"/>
      <c r="H196" s="65"/>
      <c r="I196" s="65"/>
      <c r="J196" s="65"/>
    </row>
    <row r="197" spans="1:10" x14ac:dyDescent="0.2">
      <c r="A197" s="56"/>
      <c r="C197" s="64"/>
      <c r="D197" s="65"/>
      <c r="E197" s="65"/>
      <c r="F197" s="65"/>
      <c r="G197" s="65"/>
      <c r="H197" s="65"/>
      <c r="I197" s="65"/>
      <c r="J197" s="65"/>
    </row>
    <row r="198" spans="1:10" x14ac:dyDescent="0.2">
      <c r="A198" s="56"/>
      <c r="C198" s="64"/>
      <c r="D198" s="65"/>
      <c r="E198" s="65"/>
      <c r="F198" s="65"/>
      <c r="G198" s="65"/>
      <c r="H198" s="65"/>
      <c r="I198" s="65"/>
      <c r="J198" s="65"/>
    </row>
    <row r="199" spans="1:10" x14ac:dyDescent="0.2">
      <c r="A199" s="56"/>
      <c r="C199" s="64"/>
      <c r="D199" s="65"/>
      <c r="E199" s="65"/>
      <c r="F199" s="65"/>
      <c r="G199" s="65"/>
      <c r="H199" s="65"/>
      <c r="I199" s="65"/>
      <c r="J199" s="65"/>
    </row>
    <row r="200" spans="1:10" x14ac:dyDescent="0.2">
      <c r="A200" s="56"/>
      <c r="C200" s="64"/>
      <c r="D200" s="65"/>
      <c r="E200" s="65"/>
      <c r="F200" s="65"/>
      <c r="G200" s="65"/>
      <c r="H200" s="65"/>
      <c r="I200" s="65"/>
      <c r="J200" s="65"/>
    </row>
    <row r="201" spans="1:10" x14ac:dyDescent="0.2">
      <c r="A201" s="56"/>
      <c r="C201" s="64"/>
      <c r="D201" s="65"/>
      <c r="E201" s="65"/>
      <c r="F201" s="65"/>
      <c r="G201" s="65"/>
      <c r="H201" s="65"/>
      <c r="I201" s="65"/>
      <c r="J201" s="65"/>
    </row>
    <row r="202" spans="1:10" x14ac:dyDescent="0.2">
      <c r="A202" s="56"/>
      <c r="C202" s="64"/>
      <c r="D202" s="65"/>
      <c r="E202" s="65"/>
      <c r="F202" s="65"/>
      <c r="G202" s="65"/>
      <c r="H202" s="65"/>
      <c r="I202" s="65"/>
      <c r="J202" s="65"/>
    </row>
    <row r="203" spans="1:10" x14ac:dyDescent="0.2">
      <c r="A203" s="66"/>
    </row>
    <row r="204" spans="1:10" x14ac:dyDescent="0.2">
      <c r="A204" s="66"/>
    </row>
    <row r="205" spans="1:10" x14ac:dyDescent="0.2">
      <c r="A205" s="66"/>
    </row>
    <row r="206" spans="1:10" x14ac:dyDescent="0.2">
      <c r="A206" s="66"/>
    </row>
    <row r="207" spans="1:10" x14ac:dyDescent="0.2">
      <c r="A207" s="66"/>
    </row>
    <row r="208" spans="1:10" x14ac:dyDescent="0.2">
      <c r="A208" s="66"/>
    </row>
    <row r="209" spans="1:1" x14ac:dyDescent="0.2">
      <c r="A209" s="66"/>
    </row>
    <row r="210" spans="1:1" x14ac:dyDescent="0.2">
      <c r="A210" s="66"/>
    </row>
    <row r="211" spans="1:1" x14ac:dyDescent="0.2">
      <c r="A211" s="66"/>
    </row>
    <row r="212" spans="1:1" x14ac:dyDescent="0.2">
      <c r="A212" s="66"/>
    </row>
    <row r="213" spans="1:1" x14ac:dyDescent="0.2">
      <c r="A213" s="66"/>
    </row>
    <row r="214" spans="1:1" x14ac:dyDescent="0.2">
      <c r="A214" s="66"/>
    </row>
    <row r="215" spans="1:1" x14ac:dyDescent="0.2">
      <c r="A215" s="66"/>
    </row>
    <row r="216" spans="1:1" x14ac:dyDescent="0.2">
      <c r="A216" s="66"/>
    </row>
    <row r="217" spans="1:1" x14ac:dyDescent="0.2">
      <c r="A217" s="66"/>
    </row>
    <row r="218" spans="1:1" x14ac:dyDescent="0.2">
      <c r="A218" s="66"/>
    </row>
    <row r="219" spans="1:1" x14ac:dyDescent="0.2">
      <c r="A219" s="66"/>
    </row>
    <row r="220" spans="1:1" x14ac:dyDescent="0.2">
      <c r="A220" s="66"/>
    </row>
    <row r="221" spans="1:1" x14ac:dyDescent="0.2">
      <c r="A221" s="66"/>
    </row>
    <row r="222" spans="1:1" x14ac:dyDescent="0.2">
      <c r="A222" s="66"/>
    </row>
    <row r="223" spans="1:1" x14ac:dyDescent="0.2">
      <c r="A223" s="66"/>
    </row>
    <row r="224" spans="1:1" x14ac:dyDescent="0.2">
      <c r="A224" s="66"/>
    </row>
    <row r="225" spans="1:1" x14ac:dyDescent="0.2">
      <c r="A225" s="66"/>
    </row>
    <row r="226" spans="1:1" x14ac:dyDescent="0.2">
      <c r="A226" s="66"/>
    </row>
    <row r="227" spans="1:1" x14ac:dyDescent="0.2">
      <c r="A227" s="66"/>
    </row>
    <row r="228" spans="1:1" x14ac:dyDescent="0.2">
      <c r="A228" s="66"/>
    </row>
    <row r="229" spans="1:1" x14ac:dyDescent="0.2">
      <c r="A229" s="66"/>
    </row>
    <row r="230" spans="1:1" x14ac:dyDescent="0.2">
      <c r="A230" s="66"/>
    </row>
    <row r="231" spans="1:1" x14ac:dyDescent="0.2">
      <c r="A231" s="66"/>
    </row>
    <row r="232" spans="1:1" x14ac:dyDescent="0.2">
      <c r="A232" s="66"/>
    </row>
    <row r="233" spans="1:1" x14ac:dyDescent="0.2">
      <c r="A233" s="66"/>
    </row>
    <row r="234" spans="1:1" x14ac:dyDescent="0.2">
      <c r="A234" s="66"/>
    </row>
    <row r="235" spans="1:1" x14ac:dyDescent="0.2">
      <c r="A235" s="66"/>
    </row>
    <row r="236" spans="1:1" x14ac:dyDescent="0.2">
      <c r="A236" s="66"/>
    </row>
    <row r="237" spans="1:1" x14ac:dyDescent="0.2">
      <c r="A237" s="66"/>
    </row>
    <row r="238" spans="1:1" x14ac:dyDescent="0.2">
      <c r="A238" s="66"/>
    </row>
    <row r="239" spans="1:1" x14ac:dyDescent="0.2">
      <c r="A239" s="66"/>
    </row>
    <row r="240" spans="1:1" x14ac:dyDescent="0.2">
      <c r="A240" s="66"/>
    </row>
    <row r="241" spans="1:1" x14ac:dyDescent="0.2">
      <c r="A241" s="66"/>
    </row>
    <row r="242" spans="1:1" x14ac:dyDescent="0.2">
      <c r="A242" s="66"/>
    </row>
    <row r="243" spans="1:1" x14ac:dyDescent="0.2">
      <c r="A243" s="66"/>
    </row>
    <row r="244" spans="1:1" x14ac:dyDescent="0.2">
      <c r="A244" s="66"/>
    </row>
    <row r="245" spans="1:1" x14ac:dyDescent="0.2">
      <c r="A245" s="66"/>
    </row>
    <row r="246" spans="1:1" x14ac:dyDescent="0.2">
      <c r="A246" s="66"/>
    </row>
    <row r="247" spans="1:1" x14ac:dyDescent="0.2">
      <c r="A247" s="66"/>
    </row>
    <row r="248" spans="1:1" x14ac:dyDescent="0.2">
      <c r="A248" s="66"/>
    </row>
    <row r="249" spans="1:1" x14ac:dyDescent="0.2">
      <c r="A249" s="66"/>
    </row>
    <row r="250" spans="1:1" x14ac:dyDescent="0.2">
      <c r="A250" s="66"/>
    </row>
    <row r="251" spans="1:1" x14ac:dyDescent="0.2">
      <c r="A251" s="66"/>
    </row>
    <row r="252" spans="1:1" x14ac:dyDescent="0.2">
      <c r="A252" s="66"/>
    </row>
    <row r="253" spans="1:1" x14ac:dyDescent="0.2">
      <c r="A253" s="66"/>
    </row>
    <row r="254" spans="1:1" x14ac:dyDescent="0.2">
      <c r="A254" s="66"/>
    </row>
    <row r="255" spans="1:1" x14ac:dyDescent="0.2">
      <c r="A255" s="66"/>
    </row>
    <row r="256" spans="1:1" x14ac:dyDescent="0.2">
      <c r="A256" s="66"/>
    </row>
    <row r="257" spans="1:1" x14ac:dyDescent="0.2">
      <c r="A257" s="66"/>
    </row>
    <row r="258" spans="1:1" x14ac:dyDescent="0.2">
      <c r="A258" s="66"/>
    </row>
    <row r="259" spans="1:1" x14ac:dyDescent="0.2">
      <c r="A259" s="66"/>
    </row>
    <row r="260" spans="1:1" x14ac:dyDescent="0.2">
      <c r="A260" s="66"/>
    </row>
    <row r="261" spans="1:1" x14ac:dyDescent="0.2">
      <c r="A261" s="66"/>
    </row>
    <row r="262" spans="1:1" x14ac:dyDescent="0.2">
      <c r="A262" s="66"/>
    </row>
    <row r="263" spans="1:1" x14ac:dyDescent="0.2">
      <c r="A263" s="66"/>
    </row>
    <row r="264" spans="1:1" x14ac:dyDescent="0.2">
      <c r="A264" s="66"/>
    </row>
    <row r="265" spans="1:1" x14ac:dyDescent="0.2">
      <c r="A265" s="66"/>
    </row>
    <row r="266" spans="1:1" x14ac:dyDescent="0.2">
      <c r="A266" s="66"/>
    </row>
    <row r="267" spans="1:1" x14ac:dyDescent="0.2">
      <c r="A267" s="66"/>
    </row>
    <row r="268" spans="1:1" x14ac:dyDescent="0.2">
      <c r="A268" s="66"/>
    </row>
    <row r="269" spans="1:1" x14ac:dyDescent="0.2">
      <c r="A269" s="66"/>
    </row>
    <row r="270" spans="1:1" x14ac:dyDescent="0.2">
      <c r="A270" s="66"/>
    </row>
    <row r="271" spans="1:1" x14ac:dyDescent="0.2">
      <c r="A271" s="66"/>
    </row>
    <row r="272" spans="1:1" x14ac:dyDescent="0.2">
      <c r="A272" s="66"/>
    </row>
    <row r="273" spans="1:1" x14ac:dyDescent="0.2">
      <c r="A273" s="66"/>
    </row>
    <row r="274" spans="1:1" x14ac:dyDescent="0.2">
      <c r="A274" s="66"/>
    </row>
    <row r="275" spans="1:1" x14ac:dyDescent="0.2">
      <c r="A275" s="66"/>
    </row>
    <row r="276" spans="1:1" x14ac:dyDescent="0.2">
      <c r="A276" s="66"/>
    </row>
    <row r="277" spans="1:1" x14ac:dyDescent="0.2">
      <c r="A277" s="66"/>
    </row>
    <row r="278" spans="1:1" x14ac:dyDescent="0.2">
      <c r="A278" s="66"/>
    </row>
    <row r="279" spans="1:1" x14ac:dyDescent="0.2">
      <c r="A279" s="66"/>
    </row>
    <row r="280" spans="1:1" x14ac:dyDescent="0.2">
      <c r="A280" s="66"/>
    </row>
    <row r="281" spans="1:1" x14ac:dyDescent="0.2">
      <c r="A281" s="66"/>
    </row>
    <row r="282" spans="1:1" x14ac:dyDescent="0.2">
      <c r="A282" s="66"/>
    </row>
    <row r="283" spans="1:1" x14ac:dyDescent="0.2">
      <c r="A283" s="66"/>
    </row>
    <row r="284" spans="1:1" x14ac:dyDescent="0.2">
      <c r="A284" s="66"/>
    </row>
    <row r="285" spans="1:1" x14ac:dyDescent="0.2">
      <c r="A285" s="66"/>
    </row>
    <row r="286" spans="1:1" x14ac:dyDescent="0.2">
      <c r="A286" s="66"/>
    </row>
    <row r="287" spans="1:1" x14ac:dyDescent="0.2">
      <c r="A287" s="66"/>
    </row>
    <row r="288" spans="1:1" x14ac:dyDescent="0.2">
      <c r="A288" s="66"/>
    </row>
    <row r="289" spans="1:1" x14ac:dyDescent="0.2">
      <c r="A289" s="66"/>
    </row>
    <row r="290" spans="1:1" x14ac:dyDescent="0.2">
      <c r="A290" s="66"/>
    </row>
    <row r="291" spans="1:1" x14ac:dyDescent="0.2">
      <c r="A291" s="66"/>
    </row>
    <row r="292" spans="1:1" x14ac:dyDescent="0.2">
      <c r="A292" s="66"/>
    </row>
    <row r="293" spans="1:1" x14ac:dyDescent="0.2">
      <c r="A293" s="66"/>
    </row>
    <row r="294" spans="1:1" x14ac:dyDescent="0.2">
      <c r="A294" s="66"/>
    </row>
    <row r="295" spans="1:1" x14ac:dyDescent="0.2">
      <c r="A295" s="66"/>
    </row>
    <row r="296" spans="1:1" x14ac:dyDescent="0.2">
      <c r="A296" s="66"/>
    </row>
    <row r="297" spans="1:1" x14ac:dyDescent="0.2">
      <c r="A297" s="66"/>
    </row>
    <row r="298" spans="1:1" x14ac:dyDescent="0.2">
      <c r="A298" s="66"/>
    </row>
    <row r="299" spans="1:1" x14ac:dyDescent="0.2">
      <c r="A299" s="66"/>
    </row>
    <row r="300" spans="1:1" x14ac:dyDescent="0.2">
      <c r="A300" s="66"/>
    </row>
    <row r="301" spans="1:1" x14ac:dyDescent="0.2">
      <c r="A301" s="66"/>
    </row>
    <row r="302" spans="1:1" x14ac:dyDescent="0.2">
      <c r="A302" s="66"/>
    </row>
    <row r="303" spans="1:1" x14ac:dyDescent="0.2">
      <c r="A303" s="66"/>
    </row>
    <row r="304" spans="1:1" x14ac:dyDescent="0.2">
      <c r="A304" s="66"/>
    </row>
    <row r="305" spans="1:1" x14ac:dyDescent="0.2">
      <c r="A305" s="66"/>
    </row>
    <row r="306" spans="1:1" x14ac:dyDescent="0.2">
      <c r="A306" s="66"/>
    </row>
    <row r="307" spans="1:1" x14ac:dyDescent="0.2">
      <c r="A307" s="66"/>
    </row>
    <row r="308" spans="1:1" x14ac:dyDescent="0.2">
      <c r="A308" s="66"/>
    </row>
    <row r="309" spans="1:1" x14ac:dyDescent="0.2">
      <c r="A309" s="66"/>
    </row>
    <row r="310" spans="1:1" x14ac:dyDescent="0.2">
      <c r="A310" s="66"/>
    </row>
    <row r="311" spans="1:1" x14ac:dyDescent="0.2">
      <c r="A311" s="66"/>
    </row>
    <row r="312" spans="1:1" x14ac:dyDescent="0.2">
      <c r="A312" s="66"/>
    </row>
    <row r="313" spans="1:1" x14ac:dyDescent="0.2">
      <c r="A313" s="66"/>
    </row>
    <row r="314" spans="1:1" x14ac:dyDescent="0.2">
      <c r="A314" s="66"/>
    </row>
    <row r="315" spans="1:1" x14ac:dyDescent="0.2">
      <c r="A315" s="66"/>
    </row>
    <row r="316" spans="1:1" x14ac:dyDescent="0.2">
      <c r="A316" s="66"/>
    </row>
    <row r="317" spans="1:1" x14ac:dyDescent="0.2">
      <c r="A317" s="66"/>
    </row>
    <row r="318" spans="1:1" x14ac:dyDescent="0.2">
      <c r="A318" s="66"/>
    </row>
    <row r="319" spans="1:1" x14ac:dyDescent="0.2">
      <c r="A319" s="66"/>
    </row>
    <row r="320" spans="1:1" x14ac:dyDescent="0.2">
      <c r="A320" s="66"/>
    </row>
    <row r="321" spans="1:1" x14ac:dyDescent="0.2">
      <c r="A321" s="66"/>
    </row>
    <row r="322" spans="1:1" x14ac:dyDescent="0.2">
      <c r="A322" s="66"/>
    </row>
    <row r="323" spans="1:1" x14ac:dyDescent="0.2">
      <c r="A323" s="66"/>
    </row>
    <row r="324" spans="1:1" x14ac:dyDescent="0.2">
      <c r="A324" s="66"/>
    </row>
    <row r="325" spans="1:1" x14ac:dyDescent="0.2">
      <c r="A325" s="66"/>
    </row>
    <row r="326" spans="1:1" x14ac:dyDescent="0.2">
      <c r="A326" s="66"/>
    </row>
    <row r="327" spans="1:1" x14ac:dyDescent="0.2">
      <c r="A327" s="66"/>
    </row>
    <row r="328" spans="1:1" x14ac:dyDescent="0.2">
      <c r="A328" s="66"/>
    </row>
    <row r="329" spans="1:1" x14ac:dyDescent="0.2">
      <c r="A329" s="66"/>
    </row>
    <row r="330" spans="1:1" x14ac:dyDescent="0.2">
      <c r="A330" s="66"/>
    </row>
    <row r="331" spans="1:1" x14ac:dyDescent="0.2">
      <c r="A331" s="66"/>
    </row>
    <row r="332" spans="1:1" x14ac:dyDescent="0.2">
      <c r="A332" s="66"/>
    </row>
    <row r="333" spans="1:1" x14ac:dyDescent="0.2">
      <c r="A333" s="66"/>
    </row>
    <row r="334" spans="1:1" x14ac:dyDescent="0.2">
      <c r="A334" s="66"/>
    </row>
    <row r="335" spans="1:1" x14ac:dyDescent="0.2">
      <c r="A335" s="66"/>
    </row>
    <row r="336" spans="1:1" x14ac:dyDescent="0.2">
      <c r="A336" s="66"/>
    </row>
    <row r="337" spans="1:1" x14ac:dyDescent="0.2">
      <c r="A337" s="66"/>
    </row>
    <row r="338" spans="1:1" x14ac:dyDescent="0.2">
      <c r="A338" s="66"/>
    </row>
    <row r="339" spans="1:1" x14ac:dyDescent="0.2">
      <c r="A339" s="66"/>
    </row>
    <row r="340" spans="1:1" x14ac:dyDescent="0.2">
      <c r="A340" s="66"/>
    </row>
    <row r="341" spans="1:1" x14ac:dyDescent="0.2">
      <c r="A341" s="66"/>
    </row>
    <row r="342" spans="1:1" x14ac:dyDescent="0.2">
      <c r="A342" s="66"/>
    </row>
    <row r="343" spans="1:1" x14ac:dyDescent="0.2">
      <c r="A343" s="66"/>
    </row>
    <row r="344" spans="1:1" x14ac:dyDescent="0.2">
      <c r="A344" s="66"/>
    </row>
    <row r="345" spans="1:1" x14ac:dyDescent="0.2">
      <c r="A345" s="66"/>
    </row>
    <row r="346" spans="1:1" x14ac:dyDescent="0.2">
      <c r="A346" s="66"/>
    </row>
    <row r="347" spans="1:1" x14ac:dyDescent="0.2">
      <c r="A347" s="66"/>
    </row>
    <row r="348" spans="1:1" x14ac:dyDescent="0.2">
      <c r="A348" s="66"/>
    </row>
    <row r="349" spans="1:1" x14ac:dyDescent="0.2">
      <c r="A349" s="66"/>
    </row>
    <row r="350" spans="1:1" x14ac:dyDescent="0.2">
      <c r="A350" s="66"/>
    </row>
    <row r="351" spans="1:1" x14ac:dyDescent="0.2">
      <c r="A351" s="66"/>
    </row>
    <row r="352" spans="1:1" x14ac:dyDescent="0.2">
      <c r="A352" s="66"/>
    </row>
    <row r="353" spans="1:1" x14ac:dyDescent="0.2">
      <c r="A353" s="66"/>
    </row>
    <row r="354" spans="1:1" x14ac:dyDescent="0.2">
      <c r="A354" s="66"/>
    </row>
    <row r="355" spans="1:1" x14ac:dyDescent="0.2">
      <c r="A355" s="66"/>
    </row>
    <row r="356" spans="1:1" x14ac:dyDescent="0.2">
      <c r="A356" s="66"/>
    </row>
    <row r="357" spans="1:1" x14ac:dyDescent="0.2">
      <c r="A357" s="66"/>
    </row>
    <row r="358" spans="1:1" x14ac:dyDescent="0.2">
      <c r="A358" s="66"/>
    </row>
    <row r="359" spans="1:1" x14ac:dyDescent="0.2">
      <c r="A359" s="66"/>
    </row>
    <row r="360" spans="1:1" x14ac:dyDescent="0.2">
      <c r="A360" s="66"/>
    </row>
    <row r="361" spans="1:1" x14ac:dyDescent="0.2">
      <c r="A361" s="66"/>
    </row>
    <row r="362" spans="1:1" x14ac:dyDescent="0.2">
      <c r="A362" s="66"/>
    </row>
    <row r="363" spans="1:1" x14ac:dyDescent="0.2">
      <c r="A363" s="66"/>
    </row>
    <row r="364" spans="1:1" x14ac:dyDescent="0.2">
      <c r="A364" s="66"/>
    </row>
    <row r="365" spans="1:1" x14ac:dyDescent="0.2">
      <c r="A365" s="66"/>
    </row>
    <row r="366" spans="1:1" x14ac:dyDescent="0.2">
      <c r="A366" s="66"/>
    </row>
    <row r="367" spans="1:1" x14ac:dyDescent="0.2">
      <c r="A367" s="66"/>
    </row>
    <row r="368" spans="1:1" x14ac:dyDescent="0.2">
      <c r="A368" s="66"/>
    </row>
    <row r="369" spans="1:1" x14ac:dyDescent="0.2">
      <c r="A369" s="66"/>
    </row>
  </sheetData>
  <mergeCells count="44">
    <mergeCell ref="B21:F21"/>
    <mergeCell ref="A9:C9"/>
    <mergeCell ref="A19:H19"/>
    <mergeCell ref="H10:J10"/>
    <mergeCell ref="A8:C8"/>
    <mergeCell ref="I19:J19"/>
    <mergeCell ref="B20:H20"/>
    <mergeCell ref="A33:J33"/>
    <mergeCell ref="B24:H24"/>
    <mergeCell ref="B25:F25"/>
    <mergeCell ref="B26:F26"/>
    <mergeCell ref="B27:F27"/>
    <mergeCell ref="B28:F28"/>
    <mergeCell ref="B29:G29"/>
    <mergeCell ref="B30:F30"/>
    <mergeCell ref="B31:G31"/>
    <mergeCell ref="B23:H23"/>
    <mergeCell ref="B22:G22"/>
    <mergeCell ref="A7:C7"/>
    <mergeCell ref="I16:J16"/>
    <mergeCell ref="A127:J127"/>
    <mergeCell ref="A104:J104"/>
    <mergeCell ref="A35:A36"/>
    <mergeCell ref="B35:B36"/>
    <mergeCell ref="A39:J39"/>
    <mergeCell ref="A115:J115"/>
    <mergeCell ref="A59:J59"/>
    <mergeCell ref="A84:J84"/>
    <mergeCell ref="A90:J90"/>
    <mergeCell ref="E35:E36"/>
    <mergeCell ref="C35:C36"/>
    <mergeCell ref="D35:D36"/>
    <mergeCell ref="F35:F36"/>
    <mergeCell ref="G35:J35"/>
    <mergeCell ref="A38:J38"/>
    <mergeCell ref="C161:F161"/>
    <mergeCell ref="H161:J161"/>
    <mergeCell ref="A128:B128"/>
    <mergeCell ref="C158:F158"/>
    <mergeCell ref="H158:J158"/>
    <mergeCell ref="C159:F159"/>
    <mergeCell ref="H159:J159"/>
    <mergeCell ref="C160:F160"/>
    <mergeCell ref="H160:J160"/>
  </mergeCells>
  <pageMargins left="0.39370078740157483" right="0.27559055118110237" top="0.47244094488188981" bottom="0.27559055118110237" header="0.39370078740157483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I. Фін план (уточ прав)</vt:lpstr>
      <vt:lpstr>'I. Фін план (уточ прав)'!Область_печати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</cp:lastModifiedBy>
  <cp:lastPrinted>2021-08-28T12:03:39Z</cp:lastPrinted>
  <dcterms:created xsi:type="dcterms:W3CDTF">2021-01-12T14:28:45Z</dcterms:created>
  <dcterms:modified xsi:type="dcterms:W3CDTF">2021-09-13T12:59:10Z</dcterms:modified>
</cp:coreProperties>
</file>