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15  сесія 8 скликання\прийняті\"/>
    </mc:Choice>
  </mc:AlternateContent>
  <xr:revisionPtr revIDLastSave="0" documentId="8_{C57F3DEB-4355-44FA-B5D3-8D2A9FF57F01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Лист1" sheetId="1" r:id="rId1"/>
  </sheets>
  <definedNames>
    <definedName name="bookmark0" localSheetId="0">Лист1!$B$151</definedName>
    <definedName name="_xlnm.Print_Area" localSheetId="0">Лист1!$A$1:$J$152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9" i="1" l="1"/>
  <c r="H138" i="1"/>
  <c r="H139" i="1"/>
  <c r="H140" i="1"/>
  <c r="H141" i="1"/>
  <c r="H142" i="1"/>
  <c r="H137" i="1"/>
  <c r="D138" i="1"/>
  <c r="D139" i="1"/>
  <c r="D140" i="1"/>
  <c r="D141" i="1"/>
  <c r="D142" i="1"/>
  <c r="D137" i="1"/>
  <c r="D75" i="1"/>
  <c r="D76" i="1"/>
  <c r="I52" i="1" l="1"/>
  <c r="F43" i="1" l="1"/>
  <c r="E43" i="1"/>
  <c r="E71" i="1"/>
  <c r="F71" i="1"/>
  <c r="I71" i="1"/>
  <c r="J71" i="1"/>
  <c r="C76" i="1"/>
  <c r="H44" i="1"/>
  <c r="G44" i="1"/>
  <c r="J45" i="1"/>
  <c r="I45" i="1"/>
  <c r="C135" i="1" l="1"/>
  <c r="C142" i="1" s="1"/>
  <c r="C134" i="1"/>
  <c r="C133" i="1"/>
  <c r="C140" i="1" s="1"/>
  <c r="C132" i="1"/>
  <c r="C131" i="1"/>
  <c r="C130" i="1"/>
  <c r="D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H122" i="1"/>
  <c r="G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D122" i="1"/>
  <c r="C122" i="1"/>
  <c r="G131" i="1" l="1"/>
  <c r="G138" i="1" s="1"/>
  <c r="I138" i="1" s="1"/>
  <c r="C138" i="1"/>
  <c r="E130" i="1"/>
  <c r="C137" i="1"/>
  <c r="E137" i="1" s="1"/>
  <c r="G130" i="1"/>
  <c r="I130" i="1" s="1"/>
  <c r="G132" i="1"/>
  <c r="G139" i="1" s="1"/>
  <c r="C139" i="1"/>
  <c r="G134" i="1"/>
  <c r="G141" i="1" s="1"/>
  <c r="J141" i="1" s="1"/>
  <c r="C141" i="1"/>
  <c r="E122" i="1"/>
  <c r="G133" i="1"/>
  <c r="G140" i="1" s="1"/>
  <c r="F122" i="1"/>
  <c r="I122" i="1"/>
  <c r="J139" i="1"/>
  <c r="J131" i="1"/>
  <c r="I139" i="1"/>
  <c r="J122" i="1"/>
  <c r="J134" i="1"/>
  <c r="I132" i="1"/>
  <c r="J132" i="1"/>
  <c r="E142" i="1"/>
  <c r="F142" i="1"/>
  <c r="G135" i="1"/>
  <c r="G142" i="1" s="1"/>
  <c r="F135" i="1"/>
  <c r="E135" i="1"/>
  <c r="F134" i="1"/>
  <c r="E134" i="1"/>
  <c r="F133" i="1"/>
  <c r="E133" i="1"/>
  <c r="F132" i="1"/>
  <c r="E132" i="1"/>
  <c r="F131" i="1"/>
  <c r="E131" i="1"/>
  <c r="C129" i="1"/>
  <c r="E129" i="1" s="1"/>
  <c r="F130" i="1"/>
  <c r="I133" i="1" l="1"/>
  <c r="I131" i="1"/>
  <c r="F129" i="1"/>
  <c r="G129" i="1"/>
  <c r="G137" i="1"/>
  <c r="J137" i="1" s="1"/>
  <c r="I134" i="1"/>
  <c r="I141" i="1"/>
  <c r="J133" i="1"/>
  <c r="J140" i="1"/>
  <c r="I140" i="1"/>
  <c r="I137" i="1"/>
  <c r="J138" i="1"/>
  <c r="J130" i="1"/>
  <c r="J135" i="1"/>
  <c r="I135" i="1"/>
  <c r="I129" i="1"/>
  <c r="F141" i="1"/>
  <c r="E141" i="1"/>
  <c r="E140" i="1"/>
  <c r="F140" i="1"/>
  <c r="E139" i="1"/>
  <c r="F139" i="1"/>
  <c r="F138" i="1"/>
  <c r="E138" i="1"/>
  <c r="J129" i="1" l="1"/>
  <c r="J142" i="1"/>
  <c r="I142" i="1"/>
  <c r="D88" i="1" l="1"/>
  <c r="G88" i="1"/>
  <c r="H88" i="1"/>
  <c r="J93" i="1"/>
  <c r="I93" i="1"/>
  <c r="J90" i="1"/>
  <c r="I90" i="1"/>
  <c r="H47" i="1"/>
  <c r="G47" i="1"/>
  <c r="H61" i="1"/>
  <c r="H76" i="1" s="1"/>
  <c r="J69" i="1"/>
  <c r="I55" i="1"/>
  <c r="J55" i="1"/>
  <c r="I56" i="1"/>
  <c r="J56" i="1"/>
  <c r="I62" i="1"/>
  <c r="J62" i="1"/>
  <c r="I64" i="1"/>
  <c r="J64" i="1"/>
  <c r="I66" i="1"/>
  <c r="J66" i="1"/>
  <c r="I68" i="1"/>
  <c r="J68" i="1"/>
  <c r="I69" i="1"/>
  <c r="I70" i="1"/>
  <c r="J54" i="1"/>
  <c r="I54" i="1"/>
  <c r="C88" i="1"/>
  <c r="H39" i="1"/>
  <c r="G39" i="1"/>
  <c r="G75" i="1" s="1"/>
  <c r="I40" i="1"/>
  <c r="J40" i="1"/>
  <c r="I41" i="1"/>
  <c r="J41" i="1"/>
  <c r="I43" i="1"/>
  <c r="J43" i="1"/>
  <c r="I46" i="1"/>
  <c r="J46" i="1"/>
  <c r="I48" i="1"/>
  <c r="I50" i="1"/>
  <c r="I51" i="1"/>
  <c r="H42" i="1"/>
  <c r="H75" i="1" l="1"/>
  <c r="J75" i="1" s="1"/>
  <c r="I42" i="1"/>
  <c r="J88" i="1"/>
  <c r="J39" i="1"/>
  <c r="I47" i="1"/>
  <c r="F88" i="1"/>
  <c r="E88" i="1"/>
  <c r="J42" i="1"/>
  <c r="I88" i="1"/>
  <c r="I39" i="1"/>
  <c r="H77" i="1" l="1"/>
  <c r="I44" i="1"/>
  <c r="J44" i="1"/>
  <c r="C75" i="1"/>
  <c r="G63" i="1"/>
  <c r="G60" i="1"/>
  <c r="G59" i="1"/>
  <c r="G58" i="1"/>
  <c r="G57" i="1"/>
  <c r="F93" i="1"/>
  <c r="E93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6" i="1"/>
  <c r="F66" i="1"/>
  <c r="E68" i="1"/>
  <c r="F68" i="1"/>
  <c r="E69" i="1"/>
  <c r="F69" i="1"/>
  <c r="E70" i="1"/>
  <c r="F54" i="1"/>
  <c r="E54" i="1"/>
  <c r="G76" i="1" l="1"/>
  <c r="I60" i="1"/>
  <c r="J60" i="1"/>
  <c r="I63" i="1"/>
  <c r="J63" i="1"/>
  <c r="G61" i="1"/>
  <c r="I75" i="1"/>
  <c r="I57" i="1"/>
  <c r="J57" i="1"/>
  <c r="I59" i="1"/>
  <c r="J59" i="1"/>
  <c r="I58" i="1"/>
  <c r="J58" i="1"/>
  <c r="E75" i="1"/>
  <c r="C77" i="1"/>
  <c r="E76" i="1"/>
  <c r="F75" i="1"/>
  <c r="F76" i="1"/>
  <c r="D77" i="1"/>
  <c r="E42" i="1"/>
  <c r="F42" i="1"/>
  <c r="F39" i="1"/>
  <c r="E39" i="1"/>
  <c r="I76" i="1" l="1"/>
  <c r="I61" i="1"/>
  <c r="J61" i="1"/>
  <c r="G77" i="1"/>
  <c r="J76" i="1"/>
  <c r="J77" i="1" s="1"/>
  <c r="F77" i="1"/>
</calcChain>
</file>

<file path=xl/sharedStrings.xml><?xml version="1.0" encoding="utf-8"?>
<sst xmlns="http://schemas.openxmlformats.org/spreadsheetml/2006/main" count="172" uniqueCount="146">
  <si>
    <t>зробити позначку "Х"</t>
  </si>
  <si>
    <t>Рік</t>
  </si>
  <si>
    <t>Коди</t>
  </si>
  <si>
    <t>Назва підприємства</t>
  </si>
  <si>
    <t>за КОПФГ</t>
  </si>
  <si>
    <t>Територія</t>
  </si>
  <si>
    <t>за КОАТУУ</t>
  </si>
  <si>
    <t>за СПОДУ</t>
  </si>
  <si>
    <t>за ЗКГНГ</t>
  </si>
  <si>
    <t>Форма власності</t>
  </si>
  <si>
    <t>Середньооблікова кількість штатних працівників</t>
  </si>
  <si>
    <t>Стандарти звітності П(с)БОУ</t>
  </si>
  <si>
    <t>Стандарти звітності МСФЗ</t>
  </si>
  <si>
    <t>Прізвище та ініціали керівника</t>
  </si>
  <si>
    <t>Найменування показника</t>
  </si>
  <si>
    <t>Код рядка</t>
  </si>
  <si>
    <t>Звітний період (____ІІ квартал 2021року)</t>
  </si>
  <si>
    <t>Звітний період наростаючим підсумком з початку року</t>
  </si>
  <si>
    <t>план</t>
  </si>
  <si>
    <t>факт</t>
  </si>
  <si>
    <t>відхилення, +/-</t>
  </si>
  <si>
    <t>відхилення, %</t>
  </si>
  <si>
    <t>I. Формування фінансових результатів</t>
  </si>
  <si>
    <t>Доходи</t>
  </si>
  <si>
    <t>Дохід з місцевого бюджету за цільовими програмами, у т.ч.:</t>
  </si>
  <si>
    <t>назва</t>
  </si>
  <si>
    <t>Інші доходи, у т.ч.:</t>
  </si>
  <si>
    <t>дохід від операційної оренди активів</t>
  </si>
  <si>
    <t>дохід від реалізації необоротних активів</t>
  </si>
  <si>
    <t>Видатки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</si>
  <si>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</si>
  <si>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</si>
  <si>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</si>
  <si>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</si>
  <si>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</si>
  <si>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</si>
  <si>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</si>
  <si>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у т.ч.: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</si>
  <si>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</si>
  <si>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</si>
  <si>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</si>
  <si>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</si>
  <si>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</si>
  <si>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</si>
  <si>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</si>
  <si>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</si>
  <si>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</si>
  <si>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</si>
  <si>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>Інші видатки, у т.ч.</t>
  </si>
  <si>
    <t>Резервний фонд</t>
  </si>
  <si>
    <t>Усього доходів</t>
  </si>
  <si>
    <t>Усього видатків</t>
  </si>
  <si>
    <t>Фінансовий результат</t>
  </si>
  <si>
    <t>П.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</si>
  <si>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</si>
  <si>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</si>
  <si>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</si>
  <si>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</si>
  <si>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</si>
  <si>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</si>
  <si>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</si>
  <si>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</si>
  <si>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</si>
  <si>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</si>
  <si>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</si>
  <si>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</si>
  <si>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</si>
  <si>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</si>
  <si>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Вартість основних засобів</t>
  </si>
  <si>
    <t>IV. Фінансова діяльність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</si>
  <si>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</si>
  <si>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</si>
  <si>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</si>
  <si>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</si>
  <si>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</si>
  <si>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</si>
  <si>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Інші витрати</t>
  </si>
  <si>
    <t>V.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</si>
  <si>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</si>
  <si>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</si>
  <si>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продукції (товарів, робіт, послуг)</t>
  </si>
  <si>
    <t>Коефіцієнт зносу основних засобів</t>
  </si>
  <si>
    <t>V!.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</si>
  <si>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</si>
  <si>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</si>
  <si>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</si>
  <si>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</si>
  <si>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</si>
  <si>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VII. Дані про персонал та оплата праці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</si>
  <si>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</si>
  <si>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</si>
  <si>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</si>
  <si>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</si>
  <si>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</si>
  <si>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</si>
  <si>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Середньомісячні витрати на оплату праці одного працівника, у т.ч.:</t>
  </si>
  <si>
    <t>Заборгованість за заробітною платою, у т.ч.:</t>
  </si>
  <si>
    <t>Дохід (виручка) від реалізації продукції (товарів, робіт, послуг):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</si>
  <si>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</si>
  <si>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</si>
  <si>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від отриманих благодійних внесків, грантів та дарунків</t>
  </si>
  <si>
    <t>від додаткової (господарської) діяльності</t>
  </si>
  <si>
    <t>Дохід з місцевого бюджету за програмою розвитку комунальних підприємств охорони здоров' Козятинської територіальної громади на 2021 рік.</t>
  </si>
  <si>
    <t>Дохід з місцевого бюджету за програмами підтримки:</t>
  </si>
  <si>
    <t>Фонд оплати праці  з нарахуванням, у т.ч.:</t>
  </si>
  <si>
    <t>"ЗАТВЕРДЖЕНО"</t>
  </si>
  <si>
    <t>Заступник міського голови з питань діяльності виконавчих органів ради-начальник управління соціальної політики</t>
  </si>
  <si>
    <t>Костянтин  Марченко</t>
  </si>
  <si>
    <t>"____" ___________ 2021 р.</t>
  </si>
  <si>
    <t>Проект</t>
  </si>
  <si>
    <t>Х</t>
  </si>
  <si>
    <t>Уточнений</t>
  </si>
  <si>
    <t>Зміни</t>
  </si>
  <si>
    <t>КОМУНАЛЬНЕ ПІДПРИЄМСТВО "КОЗЯТИНСЬКАКА ЦЕНТРАЛЬНА ЛІКАРНЯ"</t>
  </si>
  <si>
    <t xml:space="preserve">за ЄДРПОУ </t>
  </si>
  <si>
    <t>35814729</t>
  </si>
  <si>
    <t xml:space="preserve">Організаційно-правова форма </t>
  </si>
  <si>
    <t>Вінницька область , м. Козятин, вул.Винниченка, 9</t>
  </si>
  <si>
    <t>Управління соціальної політики Козятинської міської ради</t>
  </si>
  <si>
    <t xml:space="preserve">Галузь     </t>
  </si>
  <si>
    <t>Медична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</si>
  <si>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</si>
  <si>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</si>
  <si>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</si>
  <si>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</si>
  <si>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</si>
  <si>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Комунальна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</si>
  <si>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</si>
  <si>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</si>
  <si>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</si>
  <si>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(04342)22505</t>
  </si>
  <si>
    <t xml:space="preserve"> ГРУБЕЛЯС Ігор Петрович</t>
  </si>
  <si>
    <t>тис. грн.</t>
  </si>
  <si>
    <r>
      <t xml:space="preserve">Орган державного управління  </t>
    </r>
    <r>
      <rPr>
        <b/>
        <i/>
        <sz val="11"/>
        <rFont val="Times New Roman"/>
        <family val="1"/>
        <charset val="204"/>
      </rPr>
      <t xml:space="preserve"> </t>
    </r>
  </si>
  <si>
    <r>
      <t xml:space="preserve">ЗВІТ З ФІНАНСОВОГО ПЛАНУ ПІДПРИЄМСТВА НА </t>
    </r>
    <r>
      <rPr>
        <b/>
        <u/>
        <sz val="11"/>
        <rFont val="Times New Roman"/>
        <family val="1"/>
        <charset val="204"/>
      </rPr>
      <t>1- ПІВЧРІЧЧЯ 2021</t>
    </r>
    <r>
      <rPr>
        <b/>
        <sz val="11"/>
        <rFont val="Times New Roman"/>
        <family val="1"/>
        <charset val="204"/>
      </rPr>
      <t xml:space="preserve"> рік</t>
    </r>
  </si>
  <si>
    <t xml:space="preserve">Кошти субвенцї  з державного бюджету місцевим бюджетам на здійснення підтримки окремих закладів та заходів у системі охорони здоров’я за бюджетною програмою КПКВК 2311500  в розрізі закладів охорони здоров’я по Вінницький області </t>
  </si>
  <si>
    <t>Забезпечення хворих на цукровий діабет препаратами інсуліну (місцевий бюджет)</t>
  </si>
  <si>
    <t>Середня кількість посад (фактично зайнятих штатних працівників, зовнішніх сумісників та працівників, що працюють за цивільно-правовими договорами), у т.ч.:</t>
  </si>
  <si>
    <t>Залишок коштів, що надійшли від Національної служби здоров'я України станом 01.01.2021 р</t>
  </si>
  <si>
    <t>тис.грн з одним десятковим знаком</t>
  </si>
  <si>
    <t>Комунальне некомерційне підприємство</t>
  </si>
  <si>
    <t xml:space="preserve">Т.в.о. директора </t>
  </si>
  <si>
    <t>Ігор ГРУБЕЛЯС</t>
  </si>
  <si>
    <t>"ПОГОДЖЕНО"</t>
  </si>
  <si>
    <t>Рішенням 15 міської ради 8 скликання</t>
  </si>
  <si>
    <t>№ 499-VІІІ від 10.09.2021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</si>
</sst>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_);_(@_)"/>
    <numFmt numFmtId="165" formatCode="_-* #,##0.0\ _₴_-;\-* #,##0.0\ _₴_-;_-* &quot;-&quot;?\ _₴_-;_-@_-"/>
  </numFmts>
  <fonts count="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2" fontId="2" fillId="0" borderId="1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3"/>
    </xf>
    <xf numFmtId="0" fontId="4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1"/>
  <sheetViews>
    <sheetView tabSelected="1" view="pageBreakPreview" zoomScale="85" zoomScaleSheetLayoutView="85" workbookViewId="0">
      <selection activeCell="G7" sqref="G7:J7"/>
    </sheetView>
  </sheetViews>
  <sheetFormatPr defaultColWidth="9.140625" defaultRowHeight="15" x14ac:dyDescent="0.25"/>
  <cols>
    <col min="1" max="1" width="49.140625" style="3" customWidth="1"/>
    <col min="2" max="6" width="12.140625" style="3" customWidth="1"/>
    <col min="7" max="10" width="13.85546875" style="3" customWidth="1"/>
    <col min="11" max="11" width="9.140625" style="3"/>
    <col min="12" max="12" width="19.28515625" style="3" customWidth="1"/>
    <col min="13" max="16384" width="9.140625" style="3"/>
  </cols>
  <sheetData>
    <row r="1" spans="1:10" s="6" customFormat="1" x14ac:dyDescent="0.25">
      <c r="B1" s="7"/>
      <c r="C1" s="7"/>
      <c r="D1" s="7"/>
      <c r="E1" s="7"/>
    </row>
    <row r="2" spans="1:10" s="6" customFormat="1" x14ac:dyDescent="0.25">
      <c r="B2" s="7"/>
      <c r="C2" s="7"/>
      <c r="D2" s="7"/>
      <c r="E2" s="7"/>
    </row>
    <row r="3" spans="1:10" s="6" customFormat="1" x14ac:dyDescent="0.25">
      <c r="B3" s="7"/>
      <c r="C3" s="7"/>
      <c r="D3" s="7"/>
      <c r="E3" s="7"/>
    </row>
    <row r="4" spans="1:10" s="6" customFormat="1" x14ac:dyDescent="0.25">
      <c r="B4" s="7"/>
      <c r="C4" s="7"/>
      <c r="D4" s="7"/>
      <c r="E4" s="7"/>
    </row>
    <row r="5" spans="1:10" s="6" customFormat="1" x14ac:dyDescent="0.25">
      <c r="A5" s="9" t="s">
        <v>143</v>
      </c>
      <c r="B5" s="7"/>
      <c r="C5" s="7"/>
      <c r="D5" s="8"/>
      <c r="E5" s="7"/>
      <c r="H5" s="43" t="s">
        <v>105</v>
      </c>
      <c r="I5" s="43"/>
      <c r="J5" s="43"/>
    </row>
    <row r="6" spans="1:10" s="6" customFormat="1" x14ac:dyDescent="0.25">
      <c r="A6" s="44" t="s">
        <v>106</v>
      </c>
      <c r="B6" s="44"/>
      <c r="C6" s="44"/>
      <c r="D6" s="7"/>
      <c r="E6" s="7"/>
      <c r="G6" s="51" t="s">
        <v>144</v>
      </c>
      <c r="H6" s="51"/>
      <c r="I6" s="51"/>
      <c r="J6" s="51"/>
    </row>
    <row r="7" spans="1:10" s="6" customFormat="1" x14ac:dyDescent="0.25">
      <c r="A7" s="45" t="s">
        <v>107</v>
      </c>
      <c r="B7" s="45"/>
      <c r="C7" s="45"/>
      <c r="D7" s="7"/>
      <c r="E7" s="7"/>
      <c r="G7" s="51" t="s">
        <v>145</v>
      </c>
      <c r="H7" s="51"/>
      <c r="I7" s="51"/>
      <c r="J7" s="51"/>
    </row>
    <row r="8" spans="1:10" s="6" customFormat="1" x14ac:dyDescent="0.25">
      <c r="A8" s="43" t="s">
        <v>108</v>
      </c>
      <c r="B8" s="43"/>
      <c r="C8" s="43"/>
      <c r="D8" s="7"/>
      <c r="E8" s="7"/>
      <c r="G8" s="43"/>
      <c r="H8" s="43"/>
      <c r="I8" s="43"/>
      <c r="J8" s="43"/>
    </row>
    <row r="9" spans="1:10" s="6" customFormat="1" x14ac:dyDescent="0.25">
      <c r="B9" s="7"/>
      <c r="C9" s="7"/>
      <c r="D9" s="7"/>
      <c r="E9" s="7"/>
      <c r="H9" s="43"/>
      <c r="I9" s="43"/>
      <c r="J9" s="43"/>
    </row>
    <row r="10" spans="1:10" s="6" customFormat="1" x14ac:dyDescent="0.25">
      <c r="B10" s="7"/>
      <c r="C10" s="7"/>
      <c r="D10" s="7"/>
      <c r="E10" s="7"/>
    </row>
    <row r="11" spans="1:10" s="6" customFormat="1" x14ac:dyDescent="0.25">
      <c r="B11" s="7"/>
      <c r="C11" s="7"/>
      <c r="D11" s="7"/>
      <c r="E11" s="7"/>
    </row>
    <row r="12" spans="1:10" s="6" customFormat="1" x14ac:dyDescent="0.25">
      <c r="B12" s="7"/>
      <c r="C12" s="7"/>
      <c r="D12" s="7"/>
      <c r="E12" s="7"/>
      <c r="I12" s="10" t="s">
        <v>109</v>
      </c>
      <c r="J12" s="11" t="s">
        <v>110</v>
      </c>
    </row>
    <row r="13" spans="1:10" s="6" customFormat="1" x14ac:dyDescent="0.25">
      <c r="B13" s="7"/>
      <c r="C13" s="7"/>
      <c r="D13" s="7"/>
      <c r="E13" s="7"/>
      <c r="I13" s="10" t="s">
        <v>111</v>
      </c>
      <c r="J13" s="11"/>
    </row>
    <row r="14" spans="1:10" s="6" customFormat="1" x14ac:dyDescent="0.25">
      <c r="B14" s="7"/>
      <c r="C14" s="7"/>
      <c r="D14" s="7"/>
      <c r="E14" s="7"/>
      <c r="I14" s="10" t="s">
        <v>112</v>
      </c>
      <c r="J14" s="11"/>
    </row>
    <row r="15" spans="1:10" s="6" customFormat="1" x14ac:dyDescent="0.25">
      <c r="B15" s="7"/>
      <c r="C15" s="7"/>
      <c r="D15" s="7"/>
      <c r="E15" s="7"/>
      <c r="I15" s="48" t="s">
        <v>0</v>
      </c>
      <c r="J15" s="49"/>
    </row>
    <row r="16" spans="1:10" s="6" customFormat="1" x14ac:dyDescent="0.25">
      <c r="B16" s="7"/>
      <c r="C16" s="7"/>
      <c r="D16" s="7"/>
      <c r="E16" s="7"/>
    </row>
    <row r="17" spans="1:11" s="6" customFormat="1" x14ac:dyDescent="0.25">
      <c r="B17" s="7"/>
      <c r="C17" s="7"/>
      <c r="D17" s="7"/>
      <c r="E17" s="7"/>
    </row>
    <row r="18" spans="1:11" s="6" customFormat="1" x14ac:dyDescent="0.25">
      <c r="A18" s="42" t="s">
        <v>1</v>
      </c>
      <c r="B18" s="15">
        <v>2021</v>
      </c>
      <c r="C18" s="15"/>
      <c r="D18" s="15"/>
      <c r="E18" s="15"/>
      <c r="F18" s="15"/>
      <c r="G18" s="15"/>
      <c r="H18" s="23"/>
      <c r="I18" s="50" t="s">
        <v>2</v>
      </c>
      <c r="J18" s="50"/>
    </row>
    <row r="19" spans="1:11" s="6" customFormat="1" x14ac:dyDescent="0.25">
      <c r="A19" s="12" t="s">
        <v>3</v>
      </c>
      <c r="B19" s="47" t="s">
        <v>113</v>
      </c>
      <c r="C19" s="47"/>
      <c r="D19" s="47"/>
      <c r="E19" s="47"/>
      <c r="F19" s="47"/>
      <c r="G19" s="47"/>
      <c r="H19" s="47"/>
      <c r="I19" s="1" t="s">
        <v>114</v>
      </c>
      <c r="J19" s="13" t="s">
        <v>115</v>
      </c>
    </row>
    <row r="20" spans="1:11" s="6" customFormat="1" x14ac:dyDescent="0.25">
      <c r="A20" s="12" t="s">
        <v>116</v>
      </c>
      <c r="B20" s="47" t="s">
        <v>140</v>
      </c>
      <c r="C20" s="47"/>
      <c r="D20" s="47"/>
      <c r="E20" s="47"/>
      <c r="F20" s="47"/>
      <c r="G20" s="14"/>
      <c r="H20" s="14"/>
      <c r="I20" s="1" t="s">
        <v>4</v>
      </c>
      <c r="J20" s="11"/>
    </row>
    <row r="21" spans="1:11" s="6" customFormat="1" x14ac:dyDescent="0.25">
      <c r="A21" s="12" t="s">
        <v>5</v>
      </c>
      <c r="B21" s="47" t="s">
        <v>117</v>
      </c>
      <c r="C21" s="47"/>
      <c r="D21" s="47"/>
      <c r="E21" s="47"/>
      <c r="F21" s="47"/>
      <c r="G21" s="52"/>
      <c r="H21" s="14"/>
      <c r="I21" s="1" t="s">
        <v>6</v>
      </c>
      <c r="J21" s="11"/>
    </row>
    <row r="22" spans="1:11" s="6" customFormat="1" x14ac:dyDescent="0.25">
      <c r="A22" s="12" t="s">
        <v>133</v>
      </c>
      <c r="B22" s="47" t="s">
        <v>118</v>
      </c>
      <c r="C22" s="47"/>
      <c r="D22" s="47"/>
      <c r="E22" s="47"/>
      <c r="F22" s="47"/>
      <c r="G22" s="53"/>
      <c r="H22" s="54"/>
      <c r="I22" s="1" t="s">
        <v>7</v>
      </c>
      <c r="J22" s="11"/>
    </row>
    <row r="23" spans="1:11" s="6" customFormat="1" x14ac:dyDescent="0.25">
      <c r="A23" s="12" t="s">
        <v>119</v>
      </c>
      <c r="B23" s="47" t="s">
        <v>120</v>
      </c>
      <c r="C23" s="47"/>
      <c r="D23" s="47"/>
      <c r="E23" s="47"/>
      <c r="F23" s="47"/>
      <c r="G23" s="47"/>
      <c r="H23" s="47"/>
      <c r="I23" s="1" t="s">
        <v>8</v>
      </c>
      <c r="J23" s="11"/>
    </row>
    <row r="24" spans="1:11" s="6" customFormat="1" x14ac:dyDescent="0.25">
      <c r="A24" s="12" t="s">
        <v>121</v>
      </c>
      <c r="B24" s="47" t="s">
        <v>122</v>
      </c>
      <c r="C24" s="47"/>
      <c r="D24" s="47"/>
      <c r="E24" s="47"/>
      <c r="F24" s="47"/>
      <c r="G24" s="16"/>
      <c r="H24" s="17"/>
      <c r="I24" s="1" t="s">
        <v>123</v>
      </c>
      <c r="J24" s="18" t="s">
        <v>124</v>
      </c>
    </row>
    <row r="25" spans="1:11" s="6" customFormat="1" ht="36" x14ac:dyDescent="0.25">
      <c r="A25" s="12" t="s">
        <v>125</v>
      </c>
      <c r="B25" s="47" t="s">
        <v>139</v>
      </c>
      <c r="C25" s="47"/>
      <c r="D25" s="47"/>
      <c r="E25" s="47"/>
      <c r="F25" s="47"/>
      <c r="G25" s="19"/>
      <c r="H25" s="19"/>
      <c r="I25" s="2" t="s">
        <v>11</v>
      </c>
      <c r="J25" s="20" t="s">
        <v>110</v>
      </c>
    </row>
    <row r="26" spans="1:11" s="6" customFormat="1" ht="24" x14ac:dyDescent="0.25">
      <c r="A26" s="12" t="s">
        <v>9</v>
      </c>
      <c r="B26" s="47" t="s">
        <v>126</v>
      </c>
      <c r="C26" s="47"/>
      <c r="D26" s="47"/>
      <c r="E26" s="47"/>
      <c r="F26" s="47"/>
      <c r="G26" s="19"/>
      <c r="H26" s="19"/>
      <c r="I26" s="2" t="s">
        <v>12</v>
      </c>
      <c r="J26" s="21"/>
    </row>
    <row r="27" spans="1:11" s="6" customFormat="1" x14ac:dyDescent="0.25">
      <c r="A27" s="12" t="s">
        <v>10</v>
      </c>
      <c r="B27" s="47">
        <v>420</v>
      </c>
      <c r="C27" s="47"/>
      <c r="D27" s="47"/>
      <c r="E27" s="47"/>
      <c r="F27" s="47"/>
      <c r="G27" s="16"/>
      <c r="H27" s="16"/>
      <c r="I27" s="16"/>
      <c r="J27" s="22"/>
    </row>
    <row r="28" spans="1:11" s="6" customFormat="1" x14ac:dyDescent="0.25">
      <c r="A28" s="12" t="s">
        <v>127</v>
      </c>
      <c r="B28" s="47" t="s">
        <v>128</v>
      </c>
      <c r="C28" s="47"/>
      <c r="D28" s="47"/>
      <c r="E28" s="47"/>
      <c r="F28" s="47"/>
      <c r="G28" s="47"/>
      <c r="H28" s="14"/>
      <c r="I28" s="14"/>
      <c r="J28" s="23"/>
    </row>
    <row r="29" spans="1:11" s="6" customFormat="1" x14ac:dyDescent="0.25">
      <c r="A29" s="12" t="s">
        <v>129</v>
      </c>
      <c r="B29" s="47" t="s">
        <v>130</v>
      </c>
      <c r="C29" s="47"/>
      <c r="D29" s="47"/>
      <c r="E29" s="47"/>
      <c r="F29" s="47"/>
      <c r="G29" s="24"/>
      <c r="H29" s="16"/>
      <c r="I29" s="16"/>
      <c r="J29" s="22"/>
    </row>
    <row r="30" spans="1:11" s="6" customFormat="1" x14ac:dyDescent="0.25">
      <c r="A30" s="12" t="s">
        <v>13</v>
      </c>
      <c r="B30" s="47" t="s">
        <v>131</v>
      </c>
      <c r="C30" s="47"/>
      <c r="D30" s="47"/>
      <c r="E30" s="47"/>
      <c r="F30" s="47"/>
      <c r="G30" s="55"/>
      <c r="H30" s="14"/>
      <c r="I30" s="14"/>
      <c r="J30" s="23"/>
    </row>
    <row r="31" spans="1:11" s="6" customFormat="1" x14ac:dyDescent="0.25">
      <c r="C31" s="7"/>
      <c r="D31" s="7"/>
      <c r="E31" s="7"/>
      <c r="F31" s="7"/>
    </row>
    <row r="32" spans="1:11" s="6" customFormat="1" x14ac:dyDescent="0.25">
      <c r="A32" s="46" t="s">
        <v>134</v>
      </c>
      <c r="B32" s="46"/>
      <c r="C32" s="46"/>
      <c r="D32" s="46"/>
      <c r="E32" s="46"/>
      <c r="F32" s="46"/>
      <c r="G32" s="46"/>
      <c r="H32" s="46"/>
      <c r="I32" s="46"/>
      <c r="J32" s="46"/>
      <c r="K32" s="25"/>
    </row>
    <row r="33" spans="1:10" s="6" customFormat="1" ht="15.75" thickBot="1" x14ac:dyDescent="0.3">
      <c r="B33" s="26"/>
      <c r="C33" s="8"/>
      <c r="D33" s="26"/>
      <c r="E33" s="26"/>
      <c r="F33" s="26"/>
      <c r="G33" s="26"/>
      <c r="H33" s="26"/>
      <c r="I33" s="26"/>
      <c r="J33" s="26" t="s">
        <v>132</v>
      </c>
    </row>
    <row r="34" spans="1:10" ht="15.75" thickBot="1" x14ac:dyDescent="0.3">
      <c r="A34" s="62" t="s">
        <v>14</v>
      </c>
      <c r="B34" s="62" t="s">
        <v>15</v>
      </c>
      <c r="C34" s="64" t="s">
        <v>16</v>
      </c>
      <c r="D34" s="65"/>
      <c r="E34" s="65"/>
      <c r="F34" s="66"/>
      <c r="G34" s="56" t="s">
        <v>17</v>
      </c>
      <c r="H34" s="57"/>
      <c r="I34" s="57"/>
      <c r="J34" s="58"/>
    </row>
    <row r="35" spans="1:10" ht="30.75" thickBot="1" x14ac:dyDescent="0.3">
      <c r="A35" s="63"/>
      <c r="B35" s="63"/>
      <c r="C35" s="27" t="s">
        <v>18</v>
      </c>
      <c r="D35" s="28" t="s">
        <v>19</v>
      </c>
      <c r="E35" s="28" t="s">
        <v>20</v>
      </c>
      <c r="F35" s="28" t="s">
        <v>21</v>
      </c>
      <c r="G35" s="28" t="s">
        <v>18</v>
      </c>
      <c r="H35" s="20" t="s">
        <v>19</v>
      </c>
      <c r="I35" s="20" t="s">
        <v>20</v>
      </c>
      <c r="J35" s="20" t="s">
        <v>21</v>
      </c>
    </row>
    <row r="36" spans="1:10" ht="15.75" thickBot="1" x14ac:dyDescent="0.3">
      <c r="A36" s="29">
        <v>1</v>
      </c>
      <c r="B36" s="29">
        <v>2</v>
      </c>
      <c r="C36" s="29">
        <v>3</v>
      </c>
      <c r="D36" s="29">
        <v>4</v>
      </c>
      <c r="E36" s="29">
        <v>5</v>
      </c>
      <c r="F36" s="29">
        <v>6</v>
      </c>
      <c r="G36" s="29">
        <v>7</v>
      </c>
      <c r="H36" s="30">
        <v>8</v>
      </c>
      <c r="I36" s="30">
        <v>9</v>
      </c>
      <c r="J36" s="31">
        <v>10</v>
      </c>
    </row>
    <row r="37" spans="1:10" ht="15.75" thickBot="1" x14ac:dyDescent="0.3">
      <c r="A37" s="59" t="s">
        <v>22</v>
      </c>
      <c r="B37" s="60"/>
      <c r="C37" s="60"/>
      <c r="D37" s="60"/>
      <c r="E37" s="60"/>
      <c r="F37" s="60"/>
      <c r="G37" s="60"/>
      <c r="H37" s="60"/>
      <c r="I37" s="60"/>
      <c r="J37" s="61"/>
    </row>
    <row r="38" spans="1:10" ht="15.75" thickBot="1" x14ac:dyDescent="0.3">
      <c r="A38" s="59" t="s">
        <v>23</v>
      </c>
      <c r="B38" s="60"/>
      <c r="C38" s="60"/>
      <c r="D38" s="60"/>
      <c r="E38" s="60"/>
      <c r="F38" s="60"/>
      <c r="G38" s="60"/>
      <c r="H38" s="60"/>
      <c r="I38" s="60"/>
      <c r="J38" s="61"/>
    </row>
    <row r="39" spans="1:10" ht="30.75" thickBot="1" x14ac:dyDescent="0.3">
      <c r="A39" s="32" t="s">
        <v>97</v>
      </c>
      <c r="B39" s="33">
        <v>1010</v>
      </c>
      <c r="C39" s="34">
        <v>23130.799999999999</v>
      </c>
      <c r="D39" s="34">
        <v>16127.6</v>
      </c>
      <c r="E39" s="34">
        <f>D39-C39</f>
        <v>-7003.1999999999989</v>
      </c>
      <c r="F39" s="34">
        <f>100-ROUND(D39/C39*100,1)</f>
        <v>30.299999999999997</v>
      </c>
      <c r="G39" s="34">
        <f>G40+G41</f>
        <v>46261.9</v>
      </c>
      <c r="H39" s="34">
        <f>H40+H41</f>
        <v>41704</v>
      </c>
      <c r="I39" s="34">
        <f>H39-G39</f>
        <v>-4557.9000000000015</v>
      </c>
      <c r="J39" s="34">
        <f>100-ROUND(H39/G39*100,1)</f>
        <v>9.9000000000000057</v>
      </c>
    </row>
    <row r="40" spans="1:10" ht="30.75" thickBot="1" x14ac:dyDescent="0.3">
      <c r="A40" s="35" t="s">
        <v>98</v>
      </c>
      <c r="B40" s="33"/>
      <c r="C40" s="33"/>
      <c r="D40" s="33"/>
      <c r="E40" s="33"/>
      <c r="F40" s="33"/>
      <c r="G40" s="33">
        <v>44761.9</v>
      </c>
      <c r="H40" s="33">
        <v>40542.6</v>
      </c>
      <c r="I40" s="33">
        <f t="shared" ref="I40:I51" si="0">H40-G40</f>
        <v>-4219.3000000000029</v>
      </c>
      <c r="J40" s="33">
        <f t="shared" ref="J40:J45" si="1">100-ROUND(H40/G40*100,1)</f>
        <v>9.4000000000000057</v>
      </c>
    </row>
    <row r="41" spans="1:10" ht="30.75" thickBot="1" x14ac:dyDescent="0.3">
      <c r="A41" s="35" t="s">
        <v>99</v>
      </c>
      <c r="B41" s="33"/>
      <c r="C41" s="33"/>
      <c r="D41" s="33"/>
      <c r="E41" s="33"/>
      <c r="F41" s="33"/>
      <c r="G41" s="33">
        <v>1500</v>
      </c>
      <c r="H41" s="33">
        <v>1161.4000000000001</v>
      </c>
      <c r="I41" s="33">
        <f t="shared" si="0"/>
        <v>-338.59999999999991</v>
      </c>
      <c r="J41" s="33">
        <f t="shared" si="1"/>
        <v>22.599999999999994</v>
      </c>
    </row>
    <row r="42" spans="1:10" ht="30.75" thickBot="1" x14ac:dyDescent="0.3">
      <c r="A42" s="32" t="s">
        <v>103</v>
      </c>
      <c r="B42" s="33">
        <v>1020</v>
      </c>
      <c r="C42" s="34">
        <v>7180.7</v>
      </c>
      <c r="D42" s="34">
        <v>6426.3</v>
      </c>
      <c r="E42" s="34">
        <f>D42-C42</f>
        <v>-754.39999999999964</v>
      </c>
      <c r="F42" s="34">
        <f>100-ROUND(D42/C42*100,1)</f>
        <v>10.5</v>
      </c>
      <c r="G42" s="34">
        <v>14096.4</v>
      </c>
      <c r="H42" s="34">
        <f>H43</f>
        <v>2550.3000000000002</v>
      </c>
      <c r="I42" s="34">
        <f t="shared" si="0"/>
        <v>-11546.099999999999</v>
      </c>
      <c r="J42" s="34">
        <f t="shared" si="1"/>
        <v>81.900000000000006</v>
      </c>
    </row>
    <row r="43" spans="1:10" ht="60.75" thickBot="1" x14ac:dyDescent="0.3">
      <c r="A43" s="35" t="s">
        <v>102</v>
      </c>
      <c r="B43" s="33"/>
      <c r="C43" s="33">
        <v>7180.7</v>
      </c>
      <c r="D43" s="33">
        <v>6426.3</v>
      </c>
      <c r="E43" s="34">
        <f>D43-C43</f>
        <v>-754.39999999999964</v>
      </c>
      <c r="F43" s="34">
        <f>100-ROUND(D43/C43*100,1)</f>
        <v>10.5</v>
      </c>
      <c r="G43" s="33">
        <v>6426.3</v>
      </c>
      <c r="H43" s="33">
        <v>2550.3000000000002</v>
      </c>
      <c r="I43" s="33">
        <f t="shared" si="0"/>
        <v>-3876</v>
      </c>
      <c r="J43" s="33">
        <f t="shared" si="1"/>
        <v>60.3</v>
      </c>
    </row>
    <row r="44" spans="1:10" ht="30.75" thickBot="1" x14ac:dyDescent="0.3">
      <c r="A44" s="32" t="s">
        <v>24</v>
      </c>
      <c r="B44" s="33">
        <v>1030</v>
      </c>
      <c r="C44" s="34"/>
      <c r="D44" s="34"/>
      <c r="E44" s="34"/>
      <c r="F44" s="34"/>
      <c r="G44" s="34">
        <f>G45</f>
        <v>477.4</v>
      </c>
      <c r="H44" s="34">
        <f>H45</f>
        <v>221.8</v>
      </c>
      <c r="I44" s="34">
        <f t="shared" si="0"/>
        <v>-255.59999999999997</v>
      </c>
      <c r="J44" s="34">
        <f t="shared" si="1"/>
        <v>53.5</v>
      </c>
    </row>
    <row r="45" spans="1:10" ht="30.75" thickBot="1" x14ac:dyDescent="0.3">
      <c r="A45" s="35" t="s">
        <v>136</v>
      </c>
      <c r="B45" s="33"/>
      <c r="C45" s="33"/>
      <c r="D45" s="33"/>
      <c r="E45" s="33"/>
      <c r="F45" s="33"/>
      <c r="G45" s="33">
        <v>477.4</v>
      </c>
      <c r="H45" s="33">
        <v>221.8</v>
      </c>
      <c r="I45" s="33">
        <f t="shared" si="0"/>
        <v>-255.59999999999997</v>
      </c>
      <c r="J45" s="33">
        <f t="shared" si="1"/>
        <v>53.5</v>
      </c>
    </row>
    <row r="46" spans="1:10" ht="75.75" thickBot="1" x14ac:dyDescent="0.3">
      <c r="A46" s="32" t="s">
        <v>135</v>
      </c>
      <c r="B46" s="33"/>
      <c r="C46" s="34"/>
      <c r="D46" s="34"/>
      <c r="E46" s="34"/>
      <c r="F46" s="34"/>
      <c r="G46" s="34">
        <v>869.8</v>
      </c>
      <c r="H46" s="34">
        <v>869.8</v>
      </c>
      <c r="I46" s="34">
        <f>H46-G46</f>
        <v>0</v>
      </c>
      <c r="J46" s="34">
        <f>100-ROUND(H46/G46*100,1)</f>
        <v>0</v>
      </c>
    </row>
    <row r="47" spans="1:10" ht="15.75" thickBot="1" x14ac:dyDescent="0.3">
      <c r="A47" s="36" t="s">
        <v>26</v>
      </c>
      <c r="B47" s="33">
        <v>1040</v>
      </c>
      <c r="C47" s="34"/>
      <c r="D47" s="34"/>
      <c r="E47" s="34"/>
      <c r="F47" s="34"/>
      <c r="G47" s="34">
        <f>SUM(G48:G51)</f>
        <v>0</v>
      </c>
      <c r="H47" s="34">
        <f t="shared" ref="H47" si="2">SUM(H48:H51)</f>
        <v>176.4</v>
      </c>
      <c r="I47" s="34">
        <f t="shared" ref="I47" si="3">H47-G47</f>
        <v>176.4</v>
      </c>
      <c r="J47" s="34">
        <v>100</v>
      </c>
    </row>
    <row r="48" spans="1:10" ht="15.75" thickBot="1" x14ac:dyDescent="0.3">
      <c r="A48" s="35" t="s">
        <v>27</v>
      </c>
      <c r="B48" s="33">
        <v>1041</v>
      </c>
      <c r="C48" s="34"/>
      <c r="D48" s="34"/>
      <c r="E48" s="34"/>
      <c r="F48" s="34"/>
      <c r="G48" s="34"/>
      <c r="H48" s="33">
        <v>9</v>
      </c>
      <c r="I48" s="33">
        <f t="shared" si="0"/>
        <v>9</v>
      </c>
      <c r="J48" s="33">
        <v>100</v>
      </c>
    </row>
    <row r="49" spans="1:10" ht="15.75" thickBot="1" x14ac:dyDescent="0.3">
      <c r="A49" s="35" t="s">
        <v>28</v>
      </c>
      <c r="B49" s="33">
        <v>1042</v>
      </c>
      <c r="C49" s="34"/>
      <c r="D49" s="34"/>
      <c r="E49" s="34"/>
      <c r="F49" s="34"/>
      <c r="G49" s="34"/>
      <c r="H49" s="33"/>
      <c r="I49" s="33"/>
      <c r="J49" s="33"/>
    </row>
    <row r="50" spans="1:10" ht="16.350000000000001" customHeight="1" thickBot="1" x14ac:dyDescent="0.3">
      <c r="A50" s="35" t="s">
        <v>100</v>
      </c>
      <c r="B50" s="33">
        <v>1043</v>
      </c>
      <c r="C50" s="34"/>
      <c r="D50" s="34"/>
      <c r="E50" s="34"/>
      <c r="F50" s="34"/>
      <c r="G50" s="34"/>
      <c r="H50" s="33">
        <v>41.1</v>
      </c>
      <c r="I50" s="33">
        <f t="shared" si="0"/>
        <v>41.1</v>
      </c>
      <c r="J50" s="33">
        <v>100</v>
      </c>
    </row>
    <row r="51" spans="1:10" ht="15.75" thickBot="1" x14ac:dyDescent="0.3">
      <c r="A51" s="35" t="s">
        <v>101</v>
      </c>
      <c r="B51" s="33">
        <v>1044</v>
      </c>
      <c r="C51" s="34"/>
      <c r="D51" s="34"/>
      <c r="E51" s="34"/>
      <c r="F51" s="34"/>
      <c r="G51" s="34"/>
      <c r="H51" s="33">
        <v>126.3</v>
      </c>
      <c r="I51" s="33">
        <f t="shared" si="0"/>
        <v>126.3</v>
      </c>
      <c r="J51" s="33">
        <v>100</v>
      </c>
    </row>
    <row r="52" spans="1:10" ht="30.75" thickBot="1" x14ac:dyDescent="0.3">
      <c r="A52" s="32" t="s">
        <v>138</v>
      </c>
      <c r="B52" s="33">
        <v>1045</v>
      </c>
      <c r="C52" s="34"/>
      <c r="D52" s="33">
        <v>4513.2</v>
      </c>
      <c r="E52" s="34"/>
      <c r="F52" s="34"/>
      <c r="G52" s="34"/>
      <c r="H52" s="33">
        <v>8969</v>
      </c>
      <c r="I52" s="33">
        <f t="shared" ref="I52" si="4">H52-G52</f>
        <v>8969</v>
      </c>
      <c r="J52" s="33">
        <v>100</v>
      </c>
    </row>
    <row r="53" spans="1:10" ht="15.75" thickBot="1" x14ac:dyDescent="0.3">
      <c r="A53" s="59" t="s">
        <v>29</v>
      </c>
      <c r="B53" s="60"/>
      <c r="C53" s="60"/>
      <c r="D53" s="60"/>
      <c r="E53" s="60"/>
      <c r="F53" s="60"/>
      <c r="G53" s="60"/>
      <c r="H53" s="60"/>
      <c r="I53" s="60"/>
      <c r="J53" s="61"/>
    </row>
    <row r="54" spans="1:10" ht="15.75" thickBot="1" x14ac:dyDescent="0.3">
      <c r="A54" s="32" t="s">
        <v>30</v>
      </c>
      <c r="B54" s="33">
        <v>1050</v>
      </c>
      <c r="C54" s="33">
        <v>15460</v>
      </c>
      <c r="D54" s="33">
        <v>14748.2</v>
      </c>
      <c r="E54" s="33">
        <f>D54-C54</f>
        <v>-711.79999999999927</v>
      </c>
      <c r="F54" s="33">
        <f>100-ROUND(D54/C54*100,1)</f>
        <v>4.5999999999999943</v>
      </c>
      <c r="G54" s="33">
        <v>30920</v>
      </c>
      <c r="H54" s="33">
        <v>29583.599999999999</v>
      </c>
      <c r="I54" s="33">
        <f>H54-G54</f>
        <v>-1336.4000000000015</v>
      </c>
      <c r="J54" s="33">
        <f>100-ROUND(H54/G54*100,1)</f>
        <v>4.2999999999999972</v>
      </c>
    </row>
    <row r="55" spans="1:10" ht="15.75" thickBot="1" x14ac:dyDescent="0.3">
      <c r="A55" s="32" t="s">
        <v>31</v>
      </c>
      <c r="B55" s="33">
        <v>1060</v>
      </c>
      <c r="C55" s="33">
        <v>3401.2</v>
      </c>
      <c r="D55" s="33">
        <v>2503.9</v>
      </c>
      <c r="E55" s="33">
        <f t="shared" ref="E55:E70" si="5">D55-C55</f>
        <v>-897.29999999999973</v>
      </c>
      <c r="F55" s="33">
        <f t="shared" ref="F55:F69" si="6">100-ROUND(D55/C55*100,1)</f>
        <v>26.400000000000006</v>
      </c>
      <c r="G55" s="33">
        <v>6802.4</v>
      </c>
      <c r="H55" s="33">
        <v>6067.6</v>
      </c>
      <c r="I55" s="33">
        <f t="shared" ref="I55:I70" si="7">H55-G55</f>
        <v>-734.79999999999927</v>
      </c>
      <c r="J55" s="33">
        <f t="shared" ref="J55:J69" si="8">100-ROUND(H55/G55*100,1)</f>
        <v>10.799999999999997</v>
      </c>
    </row>
    <row r="56" spans="1:10" x14ac:dyDescent="0.25">
      <c r="A56" s="32" t="s">
        <v>32</v>
      </c>
      <c r="B56" s="33">
        <v>1070</v>
      </c>
      <c r="C56" s="33">
        <v>818.7</v>
      </c>
      <c r="D56" s="33">
        <v>241.9</v>
      </c>
      <c r="E56" s="33">
        <f t="shared" si="5"/>
        <v>-576.80000000000007</v>
      </c>
      <c r="F56" s="33">
        <f t="shared" si="6"/>
        <v>70.5</v>
      </c>
      <c r="G56" s="33">
        <v>1637.7</v>
      </c>
      <c r="H56" s="33">
        <v>1137.8</v>
      </c>
      <c r="I56" s="33">
        <f t="shared" si="7"/>
        <v>-499.90000000000009</v>
      </c>
      <c r="J56" s="33">
        <f t="shared" si="8"/>
        <v>30.5</v>
      </c>
    </row>
    <row r="57" spans="1:10" ht="15.75" thickBot="1" x14ac:dyDescent="0.3">
      <c r="A57" s="32" t="s">
        <v>33</v>
      </c>
      <c r="B57" s="33">
        <v>1080</v>
      </c>
      <c r="C57" s="33">
        <v>2206.8000000000002</v>
      </c>
      <c r="D57" s="33">
        <v>2849.6</v>
      </c>
      <c r="E57" s="33">
        <f t="shared" si="5"/>
        <v>642.79999999999973</v>
      </c>
      <c r="F57" s="33">
        <f t="shared" si="6"/>
        <v>-29.099999999999994</v>
      </c>
      <c r="G57" s="33">
        <f>C57*2</f>
        <v>4413.6000000000004</v>
      </c>
      <c r="H57" s="33">
        <v>7052.2</v>
      </c>
      <c r="I57" s="33">
        <f t="shared" si="7"/>
        <v>2638.5999999999995</v>
      </c>
      <c r="J57" s="33">
        <f t="shared" si="8"/>
        <v>-59.800000000000011</v>
      </c>
    </row>
    <row r="58" spans="1:10" ht="15.75" thickBot="1" x14ac:dyDescent="0.3">
      <c r="A58" s="32" t="s">
        <v>34</v>
      </c>
      <c r="B58" s="33">
        <v>1090</v>
      </c>
      <c r="C58" s="33">
        <v>1000.2</v>
      </c>
      <c r="D58" s="33">
        <v>209.1</v>
      </c>
      <c r="E58" s="33">
        <f t="shared" si="5"/>
        <v>-791.1</v>
      </c>
      <c r="F58" s="33">
        <f t="shared" si="6"/>
        <v>79.099999999999994</v>
      </c>
      <c r="G58" s="33">
        <f>C58*2</f>
        <v>2000.4</v>
      </c>
      <c r="H58" s="33">
        <v>410.8</v>
      </c>
      <c r="I58" s="33">
        <f t="shared" si="7"/>
        <v>-1589.6000000000001</v>
      </c>
      <c r="J58" s="33">
        <f t="shared" si="8"/>
        <v>79.5</v>
      </c>
    </row>
    <row r="59" spans="1:10" ht="15.75" thickBot="1" x14ac:dyDescent="0.3">
      <c r="A59" s="32" t="s">
        <v>35</v>
      </c>
      <c r="B59" s="33">
        <v>1100</v>
      </c>
      <c r="C59" s="33">
        <v>1018.9</v>
      </c>
      <c r="D59" s="33">
        <v>209.6</v>
      </c>
      <c r="E59" s="33">
        <f t="shared" si="5"/>
        <v>-809.3</v>
      </c>
      <c r="F59" s="33">
        <f t="shared" si="6"/>
        <v>79.400000000000006</v>
      </c>
      <c r="G59" s="33">
        <f>C59*2</f>
        <v>2037.8</v>
      </c>
      <c r="H59" s="33">
        <v>773.7</v>
      </c>
      <c r="I59" s="33">
        <f t="shared" si="7"/>
        <v>-1264.0999999999999</v>
      </c>
      <c r="J59" s="33">
        <f t="shared" si="8"/>
        <v>62</v>
      </c>
    </row>
    <row r="60" spans="1:10" ht="15.75" thickBot="1" x14ac:dyDescent="0.3">
      <c r="A60" s="32" t="s">
        <v>36</v>
      </c>
      <c r="B60" s="33">
        <v>1110</v>
      </c>
      <c r="C60" s="33">
        <v>75</v>
      </c>
      <c r="D60" s="33">
        <v>12.9</v>
      </c>
      <c r="E60" s="33">
        <f t="shared" si="5"/>
        <v>-62.1</v>
      </c>
      <c r="F60" s="33">
        <f t="shared" si="6"/>
        <v>82.8</v>
      </c>
      <c r="G60" s="33">
        <f>C60*2</f>
        <v>150</v>
      </c>
      <c r="H60" s="33">
        <v>23</v>
      </c>
      <c r="I60" s="33">
        <f t="shared" si="7"/>
        <v>-127</v>
      </c>
      <c r="J60" s="33">
        <f t="shared" si="8"/>
        <v>84.7</v>
      </c>
    </row>
    <row r="61" spans="1:10" ht="15.75" thickBot="1" x14ac:dyDescent="0.3">
      <c r="A61" s="32" t="s">
        <v>37</v>
      </c>
      <c r="B61" s="33">
        <v>1120</v>
      </c>
      <c r="C61" s="33">
        <v>1244</v>
      </c>
      <c r="D61" s="34">
        <v>2550.3000000000002</v>
      </c>
      <c r="E61" s="33">
        <f t="shared" si="5"/>
        <v>1306.3000000000002</v>
      </c>
      <c r="F61" s="33">
        <f t="shared" si="6"/>
        <v>-105</v>
      </c>
      <c r="G61" s="33">
        <f>SUM(G62:G67)</f>
        <v>3843.1</v>
      </c>
      <c r="H61" s="33">
        <f>SUM(H62:H67)</f>
        <v>2621.6</v>
      </c>
      <c r="I61" s="33">
        <f t="shared" si="7"/>
        <v>-1221.5</v>
      </c>
      <c r="J61" s="33">
        <f t="shared" si="8"/>
        <v>31.799999999999997</v>
      </c>
    </row>
    <row r="62" spans="1:10" ht="15.75" thickBot="1" x14ac:dyDescent="0.3">
      <c r="A62" s="35" t="s">
        <v>38</v>
      </c>
      <c r="B62" s="33">
        <v>1121</v>
      </c>
      <c r="C62" s="33">
        <v>820</v>
      </c>
      <c r="D62" s="33">
        <v>2229.5</v>
      </c>
      <c r="E62" s="33">
        <f t="shared" si="5"/>
        <v>1409.5</v>
      </c>
      <c r="F62" s="33">
        <f t="shared" si="6"/>
        <v>-171.89999999999998</v>
      </c>
      <c r="G62" s="33">
        <v>2820</v>
      </c>
      <c r="H62" s="33">
        <v>2229.5</v>
      </c>
      <c r="I62" s="33">
        <f t="shared" si="7"/>
        <v>-590.5</v>
      </c>
      <c r="J62" s="33">
        <f t="shared" si="8"/>
        <v>20.900000000000006</v>
      </c>
    </row>
    <row r="63" spans="1:10" ht="15.75" thickBot="1" x14ac:dyDescent="0.3">
      <c r="A63" s="35" t="s">
        <v>39</v>
      </c>
      <c r="B63" s="33">
        <v>1122</v>
      </c>
      <c r="C63" s="33">
        <v>73.5</v>
      </c>
      <c r="D63" s="33"/>
      <c r="E63" s="33">
        <f t="shared" si="5"/>
        <v>-73.5</v>
      </c>
      <c r="F63" s="33">
        <f t="shared" si="6"/>
        <v>100</v>
      </c>
      <c r="G63" s="33">
        <f>C63*2</f>
        <v>147</v>
      </c>
      <c r="H63" s="33">
        <v>12.8</v>
      </c>
      <c r="I63" s="33">
        <f t="shared" si="7"/>
        <v>-134.19999999999999</v>
      </c>
      <c r="J63" s="33">
        <f t="shared" si="8"/>
        <v>91.3</v>
      </c>
    </row>
    <row r="64" spans="1:10" ht="15.75" thickBot="1" x14ac:dyDescent="0.3">
      <c r="A64" s="35" t="s">
        <v>40</v>
      </c>
      <c r="B64" s="33">
        <v>1123</v>
      </c>
      <c r="C64" s="33">
        <v>325</v>
      </c>
      <c r="D64" s="33">
        <v>300.5</v>
      </c>
      <c r="E64" s="33">
        <f t="shared" si="5"/>
        <v>-24.5</v>
      </c>
      <c r="F64" s="33">
        <f t="shared" si="6"/>
        <v>7.5</v>
      </c>
      <c r="G64" s="33">
        <v>825</v>
      </c>
      <c r="H64" s="33">
        <v>351.2</v>
      </c>
      <c r="I64" s="33">
        <f t="shared" si="7"/>
        <v>-473.8</v>
      </c>
      <c r="J64" s="33">
        <f t="shared" si="8"/>
        <v>57.4</v>
      </c>
    </row>
    <row r="65" spans="1:10" ht="15.75" thickBot="1" x14ac:dyDescent="0.3">
      <c r="A65" s="35" t="s">
        <v>41</v>
      </c>
      <c r="B65" s="33">
        <v>1124</v>
      </c>
      <c r="C65" s="33"/>
      <c r="D65" s="33"/>
      <c r="E65" s="33"/>
      <c r="F65" s="33"/>
      <c r="G65" s="33"/>
      <c r="H65" s="33"/>
      <c r="I65" s="33"/>
      <c r="J65" s="33"/>
    </row>
    <row r="66" spans="1:10" ht="15.75" thickBot="1" x14ac:dyDescent="0.3">
      <c r="A66" s="35" t="s">
        <v>42</v>
      </c>
      <c r="B66" s="33">
        <v>1125</v>
      </c>
      <c r="C66" s="33">
        <v>25.5</v>
      </c>
      <c r="D66" s="33">
        <v>20.3</v>
      </c>
      <c r="E66" s="33">
        <f t="shared" si="5"/>
        <v>-5.1999999999999993</v>
      </c>
      <c r="F66" s="33">
        <f t="shared" si="6"/>
        <v>20.400000000000006</v>
      </c>
      <c r="G66" s="33">
        <v>51.1</v>
      </c>
      <c r="H66" s="33">
        <v>28.1</v>
      </c>
      <c r="I66" s="33">
        <f t="shared" si="7"/>
        <v>-23</v>
      </c>
      <c r="J66" s="33">
        <f t="shared" si="8"/>
        <v>45</v>
      </c>
    </row>
    <row r="67" spans="1:10" ht="15.75" thickBot="1" x14ac:dyDescent="0.3">
      <c r="A67" s="35" t="s">
        <v>43</v>
      </c>
      <c r="B67" s="33">
        <v>1126</v>
      </c>
      <c r="C67" s="33"/>
      <c r="D67" s="33"/>
      <c r="E67" s="33"/>
      <c r="F67" s="33"/>
      <c r="G67" s="33"/>
      <c r="H67" s="33"/>
      <c r="I67" s="33"/>
      <c r="J67" s="33"/>
    </row>
    <row r="68" spans="1:10" ht="45.75" thickBot="1" x14ac:dyDescent="0.3">
      <c r="A68" s="32" t="s">
        <v>44</v>
      </c>
      <c r="B68" s="33">
        <v>1130</v>
      </c>
      <c r="C68" s="33">
        <v>75</v>
      </c>
      <c r="D68" s="33">
        <v>16.2</v>
      </c>
      <c r="E68" s="33">
        <f t="shared" si="5"/>
        <v>-58.8</v>
      </c>
      <c r="F68" s="33">
        <f t="shared" si="6"/>
        <v>78.400000000000006</v>
      </c>
      <c r="G68" s="33">
        <v>150</v>
      </c>
      <c r="H68" s="33">
        <v>27.2</v>
      </c>
      <c r="I68" s="33">
        <f t="shared" si="7"/>
        <v>-122.8</v>
      </c>
      <c r="J68" s="33">
        <f t="shared" si="8"/>
        <v>81.900000000000006</v>
      </c>
    </row>
    <row r="69" spans="1:10" ht="15.75" thickBot="1" x14ac:dyDescent="0.3">
      <c r="A69" s="32" t="s">
        <v>45</v>
      </c>
      <c r="B69" s="33">
        <v>1140</v>
      </c>
      <c r="C69" s="33">
        <v>11.7</v>
      </c>
      <c r="D69" s="33">
        <v>12.6</v>
      </c>
      <c r="E69" s="33">
        <f t="shared" si="5"/>
        <v>0.90000000000000036</v>
      </c>
      <c r="F69" s="33">
        <f t="shared" si="6"/>
        <v>-7.7000000000000028</v>
      </c>
      <c r="G69" s="33">
        <v>23.3</v>
      </c>
      <c r="H69" s="33">
        <v>23.8</v>
      </c>
      <c r="I69" s="33">
        <f t="shared" si="7"/>
        <v>0.5</v>
      </c>
      <c r="J69" s="33">
        <f t="shared" si="8"/>
        <v>-2.0999999999999943</v>
      </c>
    </row>
    <row r="70" spans="1:10" ht="15.75" thickBot="1" x14ac:dyDescent="0.3">
      <c r="A70" s="32" t="s">
        <v>46</v>
      </c>
      <c r="B70" s="33">
        <v>1150</v>
      </c>
      <c r="C70" s="33"/>
      <c r="D70" s="33">
        <v>99.9</v>
      </c>
      <c r="E70" s="33">
        <f t="shared" si="5"/>
        <v>99.9</v>
      </c>
      <c r="F70" s="33">
        <v>-100</v>
      </c>
      <c r="G70" s="33"/>
      <c r="H70" s="33">
        <v>99.9</v>
      </c>
      <c r="I70" s="33">
        <f t="shared" si="7"/>
        <v>99.9</v>
      </c>
      <c r="J70" s="33">
        <v>100</v>
      </c>
    </row>
    <row r="71" spans="1:10" ht="15.75" thickBot="1" x14ac:dyDescent="0.3">
      <c r="A71" s="32" t="s">
        <v>47</v>
      </c>
      <c r="B71" s="33">
        <v>1160</v>
      </c>
      <c r="C71" s="33">
        <v>5000</v>
      </c>
      <c r="D71" s="33">
        <v>3712.8</v>
      </c>
      <c r="E71" s="33">
        <f t="shared" ref="E71" si="9">D71-C71</f>
        <v>-1287.1999999999998</v>
      </c>
      <c r="F71" s="33">
        <f t="shared" ref="F71" si="10">100-ROUND(D71/C71*100,1)</f>
        <v>25.700000000000003</v>
      </c>
      <c r="G71" s="33">
        <v>8380</v>
      </c>
      <c r="H71" s="33">
        <v>6770</v>
      </c>
      <c r="I71" s="33">
        <f t="shared" ref="I71" si="11">H71-G71</f>
        <v>-1610</v>
      </c>
      <c r="J71" s="33">
        <f t="shared" ref="J71" si="12">100-ROUND(H71/G71*100,1)</f>
        <v>19.200000000000003</v>
      </c>
    </row>
    <row r="72" spans="1:10" ht="15.75" thickBot="1" x14ac:dyDescent="0.3">
      <c r="A72" s="32" t="s">
        <v>48</v>
      </c>
      <c r="B72" s="33">
        <v>1170</v>
      </c>
      <c r="C72" s="33"/>
      <c r="D72" s="33"/>
      <c r="E72" s="33"/>
      <c r="F72" s="33"/>
      <c r="G72" s="33"/>
      <c r="H72" s="33"/>
      <c r="I72" s="33"/>
      <c r="J72" s="33"/>
    </row>
    <row r="73" spans="1:10" ht="15.75" thickBot="1" x14ac:dyDescent="0.3">
      <c r="A73" s="35" t="s">
        <v>25</v>
      </c>
      <c r="B73" s="33">
        <v>1171</v>
      </c>
      <c r="C73" s="33"/>
      <c r="D73" s="33"/>
      <c r="E73" s="33"/>
      <c r="F73" s="33"/>
      <c r="G73" s="33"/>
      <c r="H73" s="33"/>
      <c r="I73" s="33"/>
      <c r="J73" s="33"/>
    </row>
    <row r="74" spans="1:10" ht="15.75" thickBot="1" x14ac:dyDescent="0.3">
      <c r="A74" s="32" t="s">
        <v>49</v>
      </c>
      <c r="B74" s="33">
        <v>1180</v>
      </c>
      <c r="C74" s="33"/>
      <c r="D74" s="33"/>
      <c r="E74" s="33"/>
      <c r="F74" s="33"/>
      <c r="G74" s="33"/>
      <c r="H74" s="33"/>
      <c r="I74" s="33"/>
      <c r="J74" s="33"/>
    </row>
    <row r="75" spans="1:10" ht="15.75" thickBot="1" x14ac:dyDescent="0.3">
      <c r="A75" s="36" t="s">
        <v>50</v>
      </c>
      <c r="B75" s="33">
        <v>1190</v>
      </c>
      <c r="C75" s="33">
        <f>C39+C42</f>
        <v>30311.5</v>
      </c>
      <c r="D75" s="33">
        <f>D39+D42+D52</f>
        <v>27067.100000000002</v>
      </c>
      <c r="E75" s="33">
        <f>D75-C75</f>
        <v>-3244.3999999999978</v>
      </c>
      <c r="F75" s="33">
        <f t="shared" ref="F75:F76" si="13">100-ROUND(D75/C75*100,1)</f>
        <v>10.700000000000003</v>
      </c>
      <c r="G75" s="33">
        <f>G39+G42</f>
        <v>60358.3</v>
      </c>
      <c r="H75" s="33">
        <f>H39+H42+H44+H46+H47+H52</f>
        <v>54491.30000000001</v>
      </c>
      <c r="I75" s="33">
        <f t="shared" ref="I75" si="14">H75-G75</f>
        <v>-5866.9999999999927</v>
      </c>
      <c r="J75" s="33">
        <f>100-ROUND(H75/G75*100,1)</f>
        <v>9.7000000000000028</v>
      </c>
    </row>
    <row r="76" spans="1:10" ht="15.75" thickBot="1" x14ac:dyDescent="0.3">
      <c r="A76" s="36" t="s">
        <v>51</v>
      </c>
      <c r="B76" s="33">
        <v>1200</v>
      </c>
      <c r="C76" s="33">
        <f>C54+C55+C56+C57+C58+C59+C60+C61+C68+C69+C71</f>
        <v>30311.500000000004</v>
      </c>
      <c r="D76" s="33">
        <f>D54+D55+D56+D57+D58+D59+D60+D61+D68+D69+D71</f>
        <v>27067.1</v>
      </c>
      <c r="E76" s="33">
        <f>D76-C76</f>
        <v>-3244.4000000000051</v>
      </c>
      <c r="F76" s="33">
        <f t="shared" si="13"/>
        <v>10.700000000000003</v>
      </c>
      <c r="G76" s="33">
        <f>G54+G55+G56+G57+G58+G59+G60+G61+G68+G69+G71</f>
        <v>60358.3</v>
      </c>
      <c r="H76" s="33">
        <f>H54+H55+H56+H57+H58+H59+H60+H61+H68+H69+H71</f>
        <v>54491.299999999996</v>
      </c>
      <c r="I76" s="33">
        <f>I54+I55+I56+I57+I58+I59+I60+I61+I68+I69+I71</f>
        <v>-5867.0000000000018</v>
      </c>
      <c r="J76" s="33">
        <f t="shared" ref="J76" si="15">100-ROUND(H76/G76*100,1)</f>
        <v>9.7000000000000028</v>
      </c>
    </row>
    <row r="77" spans="1:10" ht="15.75" thickBot="1" x14ac:dyDescent="0.3">
      <c r="A77" s="36" t="s">
        <v>52</v>
      </c>
      <c r="B77" s="33">
        <v>1210</v>
      </c>
      <c r="C77" s="33">
        <f t="shared" ref="C77:H77" si="16">C75-C76</f>
        <v>0</v>
      </c>
      <c r="D77" s="33">
        <f t="shared" si="16"/>
        <v>0</v>
      </c>
      <c r="E77" s="33">
        <v>0</v>
      </c>
      <c r="F77" s="33">
        <f t="shared" si="16"/>
        <v>0</v>
      </c>
      <c r="G77" s="33">
        <f t="shared" si="16"/>
        <v>0</v>
      </c>
      <c r="H77" s="33">
        <f t="shared" si="16"/>
        <v>0</v>
      </c>
      <c r="I77" s="33">
        <v>0</v>
      </c>
      <c r="J77" s="33">
        <f t="shared" ref="J77" si="17">J75-J76</f>
        <v>0</v>
      </c>
    </row>
    <row r="78" spans="1:10" ht="15.75" thickBot="1" x14ac:dyDescent="0.3">
      <c r="A78" s="32"/>
      <c r="B78" s="33"/>
      <c r="C78" s="33"/>
      <c r="D78" s="33"/>
      <c r="E78" s="33"/>
      <c r="F78" s="33"/>
      <c r="G78" s="33"/>
      <c r="H78" s="33"/>
      <c r="I78" s="33"/>
      <c r="J78" s="33"/>
    </row>
    <row r="79" spans="1:10" ht="15.75" thickBot="1" x14ac:dyDescent="0.3">
      <c r="A79" s="36" t="s">
        <v>53</v>
      </c>
      <c r="B79" s="33"/>
      <c r="C79" s="33"/>
      <c r="D79" s="33"/>
      <c r="E79" s="33"/>
      <c r="F79" s="33"/>
      <c r="G79" s="33"/>
      <c r="H79" s="33"/>
      <c r="I79" s="33"/>
      <c r="J79" s="33"/>
    </row>
    <row r="80" spans="1:10" ht="30.75" thickBot="1" x14ac:dyDescent="0.3">
      <c r="A80" s="32" t="s">
        <v>54</v>
      </c>
      <c r="B80" s="33">
        <v>2010</v>
      </c>
      <c r="C80" s="33"/>
      <c r="D80" s="33"/>
      <c r="E80" s="33"/>
      <c r="F80" s="33"/>
      <c r="G80" s="33"/>
      <c r="H80" s="33"/>
      <c r="I80" s="33"/>
      <c r="J80" s="33"/>
    </row>
    <row r="81" spans="1:10" ht="30.75" thickBot="1" x14ac:dyDescent="0.3">
      <c r="A81" s="32" t="s">
        <v>55</v>
      </c>
      <c r="B81" s="33">
        <v>2020</v>
      </c>
      <c r="C81" s="33"/>
      <c r="D81" s="33"/>
      <c r="E81" s="33"/>
      <c r="F81" s="33"/>
      <c r="G81" s="33"/>
      <c r="H81" s="33"/>
      <c r="I81" s="33"/>
      <c r="J81" s="33"/>
    </row>
    <row r="82" spans="1:10" ht="15.75" thickBot="1" x14ac:dyDescent="0.3">
      <c r="A82" s="32" t="s">
        <v>56</v>
      </c>
      <c r="B82" s="33">
        <v>2030</v>
      </c>
      <c r="C82" s="33"/>
      <c r="D82" s="33"/>
      <c r="E82" s="33"/>
      <c r="F82" s="33"/>
      <c r="G82" s="33"/>
      <c r="H82" s="33"/>
      <c r="I82" s="33"/>
      <c r="J82" s="33"/>
    </row>
    <row r="83" spans="1:10" ht="15.75" thickBot="1" x14ac:dyDescent="0.3">
      <c r="A83" s="32" t="s">
        <v>57</v>
      </c>
      <c r="B83" s="33">
        <v>2040</v>
      </c>
      <c r="C83" s="33"/>
      <c r="D83" s="33"/>
      <c r="E83" s="33"/>
      <c r="F83" s="33"/>
      <c r="G83" s="33"/>
      <c r="H83" s="33"/>
      <c r="I83" s="33"/>
      <c r="J83" s="33"/>
    </row>
    <row r="84" spans="1:10" ht="15.75" thickBot="1" x14ac:dyDescent="0.3">
      <c r="A84" s="32"/>
      <c r="B84" s="33"/>
      <c r="C84" s="33"/>
      <c r="D84" s="33"/>
      <c r="E84" s="33"/>
      <c r="F84" s="33"/>
      <c r="G84" s="33"/>
      <c r="H84" s="33"/>
      <c r="I84" s="33"/>
      <c r="J84" s="33"/>
    </row>
    <row r="85" spans="1:10" ht="15.75" thickBot="1" x14ac:dyDescent="0.3">
      <c r="A85" s="36" t="s">
        <v>58</v>
      </c>
      <c r="B85" s="33"/>
      <c r="C85" s="33"/>
      <c r="D85" s="33"/>
      <c r="E85" s="33"/>
      <c r="F85" s="33"/>
      <c r="G85" s="33"/>
      <c r="H85" s="33"/>
      <c r="I85" s="33"/>
      <c r="J85" s="33"/>
    </row>
    <row r="86" spans="1:10" ht="15.75" thickBot="1" x14ac:dyDescent="0.3">
      <c r="A86" s="32" t="s">
        <v>59</v>
      </c>
      <c r="B86" s="33">
        <v>3010</v>
      </c>
      <c r="C86" s="33"/>
      <c r="D86" s="33"/>
      <c r="E86" s="33"/>
      <c r="F86" s="33"/>
      <c r="G86" s="33"/>
      <c r="H86" s="33"/>
      <c r="I86" s="33"/>
      <c r="J86" s="33"/>
    </row>
    <row r="87" spans="1:10" ht="30.75" thickBot="1" x14ac:dyDescent="0.3">
      <c r="A87" s="35" t="s">
        <v>60</v>
      </c>
      <c r="B87" s="33">
        <v>3011</v>
      </c>
      <c r="C87" s="33"/>
      <c r="D87" s="33"/>
      <c r="E87" s="33"/>
      <c r="F87" s="33"/>
      <c r="G87" s="33"/>
      <c r="H87" s="33"/>
      <c r="I87" s="33"/>
      <c r="J87" s="33"/>
    </row>
    <row r="88" spans="1:10" ht="15.75" thickBot="1" x14ac:dyDescent="0.3">
      <c r="A88" s="36" t="s">
        <v>61</v>
      </c>
      <c r="B88" s="33">
        <v>3020</v>
      </c>
      <c r="C88" s="34">
        <f>SUM(C89:C94)</f>
        <v>5000</v>
      </c>
      <c r="D88" s="34">
        <f t="shared" ref="D88:H88" si="18">SUM(D89:D94)</f>
        <v>3712.8</v>
      </c>
      <c r="E88" s="34">
        <f>D88-C88</f>
        <v>-1287.1999999999998</v>
      </c>
      <c r="F88" s="34">
        <f t="shared" ref="F88" si="19">100-ROUND(D88/C88*100,1)</f>
        <v>25.700000000000003</v>
      </c>
      <c r="G88" s="34">
        <f t="shared" si="18"/>
        <v>8380</v>
      </c>
      <c r="H88" s="34">
        <f t="shared" si="18"/>
        <v>6280.2000000000007</v>
      </c>
      <c r="I88" s="34">
        <f>H88-G88</f>
        <v>-2099.7999999999993</v>
      </c>
      <c r="J88" s="34">
        <f t="shared" ref="J88" si="20">100-ROUND(H88/G88*100,1)</f>
        <v>25.099999999999994</v>
      </c>
    </row>
    <row r="89" spans="1:10" ht="15.75" thickBot="1" x14ac:dyDescent="0.3">
      <c r="A89" s="35" t="s">
        <v>62</v>
      </c>
      <c r="B89" s="33">
        <v>3021</v>
      </c>
      <c r="C89" s="33"/>
      <c r="D89" s="33"/>
      <c r="E89" s="33"/>
      <c r="F89" s="33"/>
      <c r="G89" s="33"/>
      <c r="H89" s="33"/>
      <c r="I89" s="33"/>
      <c r="J89" s="33"/>
    </row>
    <row r="90" spans="1:10" ht="15.75" thickBot="1" x14ac:dyDescent="0.3">
      <c r="A90" s="35" t="s">
        <v>63</v>
      </c>
      <c r="B90" s="33">
        <v>3022</v>
      </c>
      <c r="C90" s="33">
        <v>3500</v>
      </c>
      <c r="D90" s="33">
        <v>3712.8</v>
      </c>
      <c r="E90" s="33"/>
      <c r="F90" s="33"/>
      <c r="G90" s="33">
        <v>5880</v>
      </c>
      <c r="H90" s="33">
        <v>3797.8</v>
      </c>
      <c r="I90" s="33">
        <f t="shared" ref="I90" si="21">H90-G90</f>
        <v>-2082.1999999999998</v>
      </c>
      <c r="J90" s="33">
        <f t="shared" ref="J90" si="22">100-ROUND(H90/G90*100,1)</f>
        <v>35.400000000000006</v>
      </c>
    </row>
    <row r="91" spans="1:10" ht="30.75" thickBot="1" x14ac:dyDescent="0.3">
      <c r="A91" s="35" t="s">
        <v>64</v>
      </c>
      <c r="B91" s="33">
        <v>3023</v>
      </c>
      <c r="C91" s="33"/>
      <c r="D91" s="33"/>
      <c r="E91" s="33"/>
      <c r="F91" s="33"/>
      <c r="G91" s="33"/>
      <c r="H91" s="33"/>
      <c r="I91" s="33"/>
      <c r="J91" s="33"/>
    </row>
    <row r="92" spans="1:10" ht="15.75" thickBot="1" x14ac:dyDescent="0.3">
      <c r="A92" s="35" t="s">
        <v>65</v>
      </c>
      <c r="B92" s="33">
        <v>3024</v>
      </c>
      <c r="C92" s="33"/>
      <c r="D92" s="33"/>
      <c r="E92" s="33"/>
      <c r="F92" s="33"/>
      <c r="G92" s="33"/>
      <c r="H92" s="33"/>
      <c r="I92" s="33"/>
      <c r="J92" s="33"/>
    </row>
    <row r="93" spans="1:10" ht="30.75" thickBot="1" x14ac:dyDescent="0.3">
      <c r="A93" s="35" t="s">
        <v>66</v>
      </c>
      <c r="B93" s="33">
        <v>3025</v>
      </c>
      <c r="C93" s="33">
        <v>1500</v>
      </c>
      <c r="D93" s="33"/>
      <c r="E93" s="33">
        <f t="shared" ref="E93" si="23">D93-C93</f>
        <v>-1500</v>
      </c>
      <c r="F93" s="33">
        <f t="shared" ref="F93" si="24">100-ROUND(D93/C93*100,1)</f>
        <v>100</v>
      </c>
      <c r="G93" s="33">
        <v>2500</v>
      </c>
      <c r="H93" s="33">
        <v>2482.4</v>
      </c>
      <c r="I93" s="33">
        <f t="shared" ref="I93" si="25">H93-G93</f>
        <v>-17.599999999999909</v>
      </c>
      <c r="J93" s="33">
        <f t="shared" ref="J93" si="26">100-ROUND(H93/G93*100,1)</f>
        <v>0.70000000000000284</v>
      </c>
    </row>
    <row r="94" spans="1:10" ht="15.75" thickBot="1" x14ac:dyDescent="0.3">
      <c r="A94" s="35" t="s">
        <v>67</v>
      </c>
      <c r="B94" s="33">
        <v>3026</v>
      </c>
      <c r="C94" s="33"/>
      <c r="D94" s="33"/>
      <c r="E94" s="33"/>
      <c r="F94" s="33"/>
      <c r="G94" s="33"/>
      <c r="H94" s="33"/>
      <c r="I94" s="33"/>
      <c r="J94" s="33"/>
    </row>
    <row r="95" spans="1:10" ht="15.75" thickBot="1" x14ac:dyDescent="0.3">
      <c r="A95" s="32" t="s">
        <v>68</v>
      </c>
      <c r="B95" s="33">
        <v>3030</v>
      </c>
      <c r="C95" s="33"/>
      <c r="D95" s="33"/>
      <c r="E95" s="33"/>
      <c r="F95" s="33"/>
      <c r="G95" s="33"/>
      <c r="H95" s="33"/>
      <c r="I95" s="33"/>
      <c r="J95" s="33"/>
    </row>
    <row r="96" spans="1:10" ht="15.75" thickBot="1" x14ac:dyDescent="0.3">
      <c r="A96" s="36" t="s">
        <v>69</v>
      </c>
      <c r="B96" s="33"/>
      <c r="C96" s="33"/>
      <c r="D96" s="33"/>
      <c r="E96" s="33"/>
      <c r="F96" s="33"/>
      <c r="G96" s="33"/>
      <c r="H96" s="33"/>
      <c r="I96" s="33"/>
      <c r="J96" s="33"/>
    </row>
    <row r="97" spans="1:10" ht="30.75" thickBot="1" x14ac:dyDescent="0.3">
      <c r="A97" s="32" t="s">
        <v>70</v>
      </c>
      <c r="B97" s="33">
        <v>4010</v>
      </c>
      <c r="C97" s="33"/>
      <c r="D97" s="33"/>
      <c r="E97" s="33"/>
      <c r="F97" s="33"/>
      <c r="G97" s="33"/>
      <c r="H97" s="33"/>
      <c r="I97" s="33"/>
      <c r="J97" s="33"/>
    </row>
    <row r="98" spans="1:10" ht="15.75" thickBot="1" x14ac:dyDescent="0.3">
      <c r="A98" s="35" t="s">
        <v>71</v>
      </c>
      <c r="B98" s="33">
        <v>4011</v>
      </c>
      <c r="C98" s="33"/>
      <c r="D98" s="33"/>
      <c r="E98" s="33"/>
      <c r="F98" s="33"/>
      <c r="G98" s="33"/>
      <c r="H98" s="33"/>
      <c r="I98" s="33"/>
      <c r="J98" s="33"/>
    </row>
    <row r="99" spans="1:10" ht="15.75" thickBot="1" x14ac:dyDescent="0.3">
      <c r="A99" s="35" t="s">
        <v>72</v>
      </c>
      <c r="B99" s="33">
        <v>4012</v>
      </c>
      <c r="C99" s="33"/>
      <c r="D99" s="33"/>
      <c r="E99" s="33"/>
      <c r="F99" s="33"/>
      <c r="G99" s="33"/>
      <c r="H99" s="33"/>
      <c r="I99" s="33"/>
      <c r="J99" s="33"/>
    </row>
    <row r="100" spans="1:10" ht="15.75" thickBot="1" x14ac:dyDescent="0.3">
      <c r="A100" s="35" t="s">
        <v>73</v>
      </c>
      <c r="B100" s="33">
        <v>4013</v>
      </c>
      <c r="C100" s="33"/>
      <c r="D100" s="33"/>
      <c r="E100" s="33"/>
      <c r="F100" s="33"/>
      <c r="G100" s="33"/>
      <c r="H100" s="33"/>
      <c r="I100" s="33"/>
      <c r="J100" s="33"/>
    </row>
    <row r="101" spans="1:10" ht="15.75" thickBot="1" x14ac:dyDescent="0.3">
      <c r="A101" s="32" t="s">
        <v>74</v>
      </c>
      <c r="B101" s="33">
        <v>4020</v>
      </c>
      <c r="C101" s="33"/>
      <c r="D101" s="33"/>
      <c r="E101" s="33"/>
      <c r="F101" s="33"/>
      <c r="G101" s="33"/>
      <c r="H101" s="33"/>
      <c r="I101" s="33"/>
      <c r="J101" s="33"/>
    </row>
    <row r="102" spans="1:10" ht="30.75" thickBot="1" x14ac:dyDescent="0.3">
      <c r="A102" s="32" t="s">
        <v>75</v>
      </c>
      <c r="B102" s="33">
        <v>4030</v>
      </c>
      <c r="C102" s="33"/>
      <c r="D102" s="33"/>
      <c r="E102" s="33"/>
      <c r="F102" s="33"/>
      <c r="G102" s="33"/>
      <c r="H102" s="33"/>
      <c r="I102" s="33"/>
      <c r="J102" s="33"/>
    </row>
    <row r="103" spans="1:10" ht="15.75" thickBot="1" x14ac:dyDescent="0.3">
      <c r="A103" s="35" t="s">
        <v>71</v>
      </c>
      <c r="B103" s="33">
        <v>4031</v>
      </c>
      <c r="C103" s="33"/>
      <c r="D103" s="33"/>
      <c r="E103" s="33"/>
      <c r="F103" s="33"/>
      <c r="G103" s="33"/>
      <c r="H103" s="33"/>
      <c r="I103" s="33"/>
      <c r="J103" s="33"/>
    </row>
    <row r="104" spans="1:10" ht="15.75" thickBot="1" x14ac:dyDescent="0.3">
      <c r="A104" s="35" t="s">
        <v>72</v>
      </c>
      <c r="B104" s="33">
        <v>4032</v>
      </c>
      <c r="C104" s="33"/>
      <c r="D104" s="33"/>
      <c r="E104" s="33"/>
      <c r="F104" s="33"/>
      <c r="G104" s="33"/>
      <c r="H104" s="33"/>
      <c r="I104" s="33"/>
      <c r="J104" s="33"/>
    </row>
    <row r="105" spans="1:10" ht="15.75" thickBot="1" x14ac:dyDescent="0.3">
      <c r="A105" s="35" t="s">
        <v>73</v>
      </c>
      <c r="B105" s="33">
        <v>4033</v>
      </c>
      <c r="C105" s="33"/>
      <c r="D105" s="33"/>
      <c r="E105" s="33"/>
      <c r="F105" s="33"/>
      <c r="G105" s="33"/>
      <c r="H105" s="33"/>
      <c r="I105" s="33"/>
      <c r="J105" s="33"/>
    </row>
    <row r="106" spans="1:10" ht="15.75" thickBot="1" x14ac:dyDescent="0.3">
      <c r="A106" s="32" t="s">
        <v>76</v>
      </c>
      <c r="B106" s="33">
        <v>4040</v>
      </c>
      <c r="C106" s="33"/>
      <c r="D106" s="33"/>
      <c r="E106" s="33"/>
      <c r="F106" s="33"/>
      <c r="G106" s="33"/>
      <c r="H106" s="33"/>
      <c r="I106" s="33"/>
      <c r="J106" s="33"/>
    </row>
    <row r="107" spans="1:10" ht="15.75" thickBot="1" x14ac:dyDescent="0.3">
      <c r="A107" s="32"/>
      <c r="B107" s="33"/>
      <c r="C107" s="33"/>
      <c r="D107" s="33"/>
      <c r="E107" s="33"/>
      <c r="F107" s="33"/>
      <c r="G107" s="33"/>
      <c r="H107" s="33"/>
      <c r="I107" s="33"/>
      <c r="J107" s="33"/>
    </row>
    <row r="108" spans="1:10" ht="15.75" thickBot="1" x14ac:dyDescent="0.3">
      <c r="A108" s="36" t="s">
        <v>77</v>
      </c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1:10" ht="15.75" thickBot="1" x14ac:dyDescent="0.3">
      <c r="A109" s="32" t="s">
        <v>78</v>
      </c>
      <c r="B109" s="33">
        <v>5010</v>
      </c>
      <c r="C109" s="33"/>
      <c r="D109" s="33"/>
      <c r="E109" s="33"/>
      <c r="F109" s="33"/>
      <c r="G109" s="33"/>
      <c r="H109" s="33"/>
      <c r="I109" s="33"/>
      <c r="J109" s="33"/>
    </row>
    <row r="110" spans="1:10" ht="30.75" thickBot="1" x14ac:dyDescent="0.3">
      <c r="A110" s="32" t="s">
        <v>79</v>
      </c>
      <c r="B110" s="33">
        <v>5020</v>
      </c>
      <c r="C110" s="33"/>
      <c r="D110" s="33"/>
      <c r="E110" s="33"/>
      <c r="F110" s="33"/>
      <c r="G110" s="33"/>
      <c r="H110" s="33"/>
      <c r="I110" s="33"/>
      <c r="J110" s="33"/>
    </row>
    <row r="111" spans="1:10" ht="45.75" thickBot="1" x14ac:dyDescent="0.3">
      <c r="A111" s="32" t="s">
        <v>80</v>
      </c>
      <c r="B111" s="33">
        <v>5030</v>
      </c>
      <c r="C111" s="33"/>
      <c r="D111" s="33"/>
      <c r="E111" s="33"/>
      <c r="F111" s="33"/>
      <c r="G111" s="33"/>
      <c r="H111" s="33"/>
      <c r="I111" s="33"/>
      <c r="J111" s="33"/>
    </row>
    <row r="112" spans="1:10" ht="15.75" thickBot="1" x14ac:dyDescent="0.3">
      <c r="A112" s="32" t="s">
        <v>81</v>
      </c>
      <c r="B112" s="33">
        <v>5040</v>
      </c>
      <c r="C112" s="33"/>
      <c r="D112" s="33"/>
      <c r="E112" s="33"/>
      <c r="F112" s="33"/>
      <c r="G112" s="33"/>
      <c r="H112" s="33"/>
      <c r="I112" s="33"/>
      <c r="J112" s="33"/>
    </row>
    <row r="113" spans="1:10" ht="15.75" thickBot="1" x14ac:dyDescent="0.3">
      <c r="A113" s="32"/>
      <c r="B113" s="33"/>
      <c r="C113" s="33"/>
      <c r="D113" s="33"/>
      <c r="E113" s="33"/>
      <c r="F113" s="33"/>
      <c r="G113" s="33"/>
      <c r="H113" s="33"/>
      <c r="I113" s="33"/>
      <c r="J113" s="33"/>
    </row>
    <row r="114" spans="1:10" ht="15.75" thickBot="1" x14ac:dyDescent="0.3">
      <c r="A114" s="36" t="s">
        <v>82</v>
      </c>
      <c r="B114" s="33"/>
      <c r="C114" s="33"/>
      <c r="D114" s="33"/>
      <c r="E114" s="33"/>
      <c r="F114" s="33"/>
      <c r="G114" s="33"/>
      <c r="H114" s="33"/>
      <c r="I114" s="33"/>
      <c r="J114" s="33"/>
    </row>
    <row r="115" spans="1:10" ht="15.75" thickBot="1" x14ac:dyDescent="0.3">
      <c r="A115" s="32" t="s">
        <v>83</v>
      </c>
      <c r="B115" s="33">
        <v>6010</v>
      </c>
      <c r="C115" s="33"/>
      <c r="D115" s="33"/>
      <c r="E115" s="33"/>
      <c r="F115" s="33"/>
      <c r="G115" s="33"/>
      <c r="H115" s="33"/>
      <c r="I115" s="33"/>
      <c r="J115" s="33"/>
    </row>
    <row r="116" spans="1:10" ht="15.75" thickBot="1" x14ac:dyDescent="0.3">
      <c r="A116" s="32" t="s">
        <v>84</v>
      </c>
      <c r="B116" s="33">
        <v>6020</v>
      </c>
      <c r="C116" s="33"/>
      <c r="D116" s="33"/>
      <c r="E116" s="33"/>
      <c r="F116" s="33"/>
      <c r="G116" s="33"/>
      <c r="H116" s="33"/>
      <c r="I116" s="33"/>
      <c r="J116" s="33"/>
    </row>
    <row r="117" spans="1:10" ht="15.75" thickBot="1" x14ac:dyDescent="0.3">
      <c r="A117" s="32" t="s">
        <v>85</v>
      </c>
      <c r="B117" s="33">
        <v>6030</v>
      </c>
      <c r="C117" s="33"/>
      <c r="D117" s="33"/>
      <c r="E117" s="33"/>
      <c r="F117" s="33"/>
      <c r="G117" s="33"/>
      <c r="H117" s="33"/>
      <c r="I117" s="33"/>
      <c r="J117" s="33"/>
    </row>
    <row r="118" spans="1:10" ht="15.75" thickBot="1" x14ac:dyDescent="0.3">
      <c r="A118" s="32" t="s">
        <v>86</v>
      </c>
      <c r="B118" s="33">
        <v>6040</v>
      </c>
      <c r="C118" s="33"/>
      <c r="D118" s="33"/>
      <c r="E118" s="33"/>
      <c r="F118" s="33"/>
      <c r="G118" s="33"/>
      <c r="H118" s="33"/>
      <c r="I118" s="33"/>
      <c r="J118" s="33"/>
    </row>
    <row r="119" spans="1:10" ht="15.75" thickBot="1" x14ac:dyDescent="0.3">
      <c r="A119" s="32" t="s">
        <v>87</v>
      </c>
      <c r="B119" s="33">
        <v>6050</v>
      </c>
      <c r="C119" s="33"/>
      <c r="D119" s="33"/>
      <c r="E119" s="33"/>
      <c r="F119" s="33"/>
      <c r="G119" s="33"/>
      <c r="H119" s="33"/>
      <c r="I119" s="33"/>
      <c r="J119" s="33"/>
    </row>
    <row r="120" spans="1:10" ht="15.75" thickBot="1" x14ac:dyDescent="0.3">
      <c r="A120" s="32"/>
      <c r="B120" s="33"/>
      <c r="C120" s="33"/>
      <c r="D120" s="33"/>
      <c r="E120" s="33"/>
      <c r="F120" s="33"/>
      <c r="G120" s="33"/>
      <c r="H120" s="33"/>
      <c r="I120" s="33"/>
      <c r="J120" s="33"/>
    </row>
    <row r="121" spans="1:10" ht="15.75" thickBot="1" x14ac:dyDescent="0.3">
      <c r="A121" s="36" t="s">
        <v>88</v>
      </c>
      <c r="B121" s="37"/>
      <c r="C121" s="33"/>
      <c r="D121" s="33"/>
      <c r="E121" s="33"/>
      <c r="F121" s="33"/>
      <c r="G121" s="33"/>
      <c r="H121" s="33"/>
      <c r="I121" s="33"/>
      <c r="J121" s="33"/>
    </row>
    <row r="122" spans="1:10" ht="60.75" thickBot="1" x14ac:dyDescent="0.3">
      <c r="A122" s="32" t="s">
        <v>137</v>
      </c>
      <c r="B122" s="33">
        <v>7010</v>
      </c>
      <c r="C122" s="38">
        <f>SUM(C123:C128)</f>
        <v>420</v>
      </c>
      <c r="D122" s="38">
        <f>SUM(D123:D128)</f>
        <v>420</v>
      </c>
      <c r="E122" s="34">
        <f>D122-C122</f>
        <v>0</v>
      </c>
      <c r="F122" s="34">
        <f t="shared" ref="F122" si="27">100-ROUND(D122/C122*100,1)</f>
        <v>0</v>
      </c>
      <c r="G122" s="38">
        <f>SUM(G123:G128)</f>
        <v>420</v>
      </c>
      <c r="H122" s="38">
        <f>SUM(H123:H128)</f>
        <v>420</v>
      </c>
      <c r="I122" s="34">
        <f>H122-G122</f>
        <v>0</v>
      </c>
      <c r="J122" s="34">
        <f t="shared" ref="J122:J129" si="28">100-ROUND(H122/G122*100,1)</f>
        <v>0</v>
      </c>
    </row>
    <row r="123" spans="1:10" ht="15.75" thickBot="1" x14ac:dyDescent="0.3">
      <c r="A123" s="35" t="s">
        <v>89</v>
      </c>
      <c r="B123" s="33">
        <v>7011</v>
      </c>
      <c r="C123" s="39">
        <v>1</v>
      </c>
      <c r="D123" s="39">
        <v>1</v>
      </c>
      <c r="E123" s="33">
        <f t="shared" ref="E123:E128" si="29">D123-C123</f>
        <v>0</v>
      </c>
      <c r="F123" s="33">
        <f t="shared" ref="F123:F128" si="30">100-ROUND(D123/C123*100,1)</f>
        <v>0</v>
      </c>
      <c r="G123" s="39">
        <v>1</v>
      </c>
      <c r="H123" s="39">
        <v>1</v>
      </c>
      <c r="I123" s="33">
        <f t="shared" ref="I123:I129" si="31">H123-G123</f>
        <v>0</v>
      </c>
      <c r="J123" s="33">
        <f t="shared" si="28"/>
        <v>0</v>
      </c>
    </row>
    <row r="124" spans="1:10" ht="15.75" thickBot="1" x14ac:dyDescent="0.3">
      <c r="A124" s="35" t="s">
        <v>90</v>
      </c>
      <c r="B124" s="33">
        <v>7012</v>
      </c>
      <c r="C124" s="39">
        <v>75.5</v>
      </c>
      <c r="D124" s="39">
        <v>75.5</v>
      </c>
      <c r="E124" s="33">
        <f t="shared" si="29"/>
        <v>0</v>
      </c>
      <c r="F124" s="33">
        <f t="shared" si="30"/>
        <v>0</v>
      </c>
      <c r="G124" s="39">
        <v>75.5</v>
      </c>
      <c r="H124" s="39">
        <v>75.5</v>
      </c>
      <c r="I124" s="33">
        <f t="shared" si="31"/>
        <v>0</v>
      </c>
      <c r="J124" s="33">
        <f t="shared" si="28"/>
        <v>0</v>
      </c>
    </row>
    <row r="125" spans="1:10" ht="15.75" thickBot="1" x14ac:dyDescent="0.3">
      <c r="A125" s="35" t="s">
        <v>91</v>
      </c>
      <c r="B125" s="33">
        <v>7013</v>
      </c>
      <c r="C125" s="39">
        <v>26.5</v>
      </c>
      <c r="D125" s="39">
        <v>26.5</v>
      </c>
      <c r="E125" s="33">
        <f t="shared" si="29"/>
        <v>0</v>
      </c>
      <c r="F125" s="33">
        <f t="shared" si="30"/>
        <v>0</v>
      </c>
      <c r="G125" s="39">
        <v>26.5</v>
      </c>
      <c r="H125" s="39">
        <v>26.5</v>
      </c>
      <c r="I125" s="33">
        <f t="shared" si="31"/>
        <v>0</v>
      </c>
      <c r="J125" s="33">
        <f t="shared" si="28"/>
        <v>0</v>
      </c>
    </row>
    <row r="126" spans="1:10" ht="15.75" thickBot="1" x14ac:dyDescent="0.3">
      <c r="A126" s="35" t="s">
        <v>92</v>
      </c>
      <c r="B126" s="33">
        <v>7014</v>
      </c>
      <c r="C126" s="39">
        <v>183</v>
      </c>
      <c r="D126" s="39">
        <v>183</v>
      </c>
      <c r="E126" s="33">
        <f t="shared" si="29"/>
        <v>0</v>
      </c>
      <c r="F126" s="33">
        <f t="shared" si="30"/>
        <v>0</v>
      </c>
      <c r="G126" s="39">
        <v>183</v>
      </c>
      <c r="H126" s="39">
        <v>183</v>
      </c>
      <c r="I126" s="33">
        <f t="shared" si="31"/>
        <v>0</v>
      </c>
      <c r="J126" s="33">
        <f t="shared" si="28"/>
        <v>0</v>
      </c>
    </row>
    <row r="127" spans="1:10" ht="15.75" thickBot="1" x14ac:dyDescent="0.3">
      <c r="A127" s="35" t="s">
        <v>93</v>
      </c>
      <c r="B127" s="33">
        <v>7015</v>
      </c>
      <c r="C127" s="39">
        <v>94</v>
      </c>
      <c r="D127" s="39">
        <v>94</v>
      </c>
      <c r="E127" s="33">
        <f t="shared" si="29"/>
        <v>0</v>
      </c>
      <c r="F127" s="33">
        <f t="shared" si="30"/>
        <v>0</v>
      </c>
      <c r="G127" s="39">
        <v>94</v>
      </c>
      <c r="H127" s="39">
        <v>94</v>
      </c>
      <c r="I127" s="33">
        <f t="shared" si="31"/>
        <v>0</v>
      </c>
      <c r="J127" s="33">
        <f t="shared" si="28"/>
        <v>0</v>
      </c>
    </row>
    <row r="128" spans="1:10" ht="15.75" thickBot="1" x14ac:dyDescent="0.3">
      <c r="A128" s="35" t="s">
        <v>94</v>
      </c>
      <c r="B128" s="33">
        <v>7016</v>
      </c>
      <c r="C128" s="39">
        <v>40</v>
      </c>
      <c r="D128" s="39">
        <v>40</v>
      </c>
      <c r="E128" s="33">
        <f t="shared" si="29"/>
        <v>0</v>
      </c>
      <c r="F128" s="33">
        <f t="shared" si="30"/>
        <v>0</v>
      </c>
      <c r="G128" s="39">
        <v>40</v>
      </c>
      <c r="H128" s="39">
        <v>40</v>
      </c>
      <c r="I128" s="33">
        <f t="shared" si="31"/>
        <v>0</v>
      </c>
      <c r="J128" s="33">
        <f t="shared" si="28"/>
        <v>0</v>
      </c>
    </row>
    <row r="129" spans="1:17" ht="15.75" thickBot="1" x14ac:dyDescent="0.3">
      <c r="A129" s="32" t="s">
        <v>104</v>
      </c>
      <c r="B129" s="33">
        <v>7020</v>
      </c>
      <c r="C129" s="38">
        <f>SUM(C130:C135)</f>
        <v>18861.2</v>
      </c>
      <c r="D129" s="38">
        <f>SUM(D130:D135)</f>
        <v>14582.399999999998</v>
      </c>
      <c r="E129" s="34">
        <f t="shared" ref="E129:E135" si="32">D129-C129</f>
        <v>-4278.8000000000029</v>
      </c>
      <c r="F129" s="34">
        <f>100-ROUND(D129/C129*100,1)</f>
        <v>22.700000000000003</v>
      </c>
      <c r="G129" s="38">
        <f>SUM(G130:G135)</f>
        <v>37722.400000000001</v>
      </c>
      <c r="H129" s="38">
        <f>SUM(H130:H135)</f>
        <v>35651.199999999997</v>
      </c>
      <c r="I129" s="34">
        <f t="shared" si="31"/>
        <v>-2071.2000000000044</v>
      </c>
      <c r="J129" s="34">
        <f t="shared" si="28"/>
        <v>5.5</v>
      </c>
      <c r="L129" s="4"/>
      <c r="M129" s="4"/>
      <c r="N129" s="4"/>
      <c r="O129" s="4"/>
      <c r="P129" s="40"/>
      <c r="Q129" s="4"/>
    </row>
    <row r="130" spans="1:17" ht="15.75" thickBot="1" x14ac:dyDescent="0.3">
      <c r="A130" s="35" t="s">
        <v>89</v>
      </c>
      <c r="B130" s="33">
        <v>7021</v>
      </c>
      <c r="C130" s="39">
        <f>105.4+(105.4*22%)</f>
        <v>128.58800000000002</v>
      </c>
      <c r="D130" s="39">
        <v>105.4</v>
      </c>
      <c r="E130" s="33">
        <f t="shared" si="32"/>
        <v>-23.188000000000017</v>
      </c>
      <c r="F130" s="33">
        <f t="shared" ref="F130:F142" si="33">100-ROUND(D130/C130*100,1)</f>
        <v>18</v>
      </c>
      <c r="G130" s="41">
        <f>C130*2</f>
        <v>257.17600000000004</v>
      </c>
      <c r="H130" s="41">
        <v>327.3</v>
      </c>
      <c r="I130" s="41">
        <f t="shared" ref="I130:I135" si="34">H130-G130</f>
        <v>70.123999999999967</v>
      </c>
      <c r="J130" s="33">
        <f t="shared" ref="J130" si="35">100-ROUND(H130/G130*100,1)</f>
        <v>-27.299999999999997</v>
      </c>
      <c r="L130" s="5"/>
      <c r="M130" s="4"/>
      <c r="N130" s="4"/>
      <c r="O130" s="4"/>
      <c r="P130" s="40"/>
      <c r="Q130" s="4"/>
    </row>
    <row r="131" spans="1:17" ht="15.75" thickBot="1" x14ac:dyDescent="0.3">
      <c r="A131" s="35" t="s">
        <v>90</v>
      </c>
      <c r="B131" s="33">
        <v>7022</v>
      </c>
      <c r="C131" s="39">
        <f>3804.6+(3804.6*22%)</f>
        <v>4641.6120000000001</v>
      </c>
      <c r="D131" s="39">
        <v>3604.6</v>
      </c>
      <c r="E131" s="33">
        <f t="shared" si="32"/>
        <v>-1037.0120000000002</v>
      </c>
      <c r="F131" s="33">
        <f t="shared" si="33"/>
        <v>22.299999999999997</v>
      </c>
      <c r="G131" s="41">
        <f t="shared" ref="G131:G135" si="36">C131*2</f>
        <v>9283.2240000000002</v>
      </c>
      <c r="H131" s="41">
        <v>8795.2000000000007</v>
      </c>
      <c r="I131" s="41">
        <f t="shared" si="34"/>
        <v>-488.02399999999943</v>
      </c>
      <c r="J131" s="33">
        <f t="shared" ref="J131:J135" si="37">100-ROUND(H131/G131*100,1)</f>
        <v>5.2999999999999972</v>
      </c>
      <c r="L131" s="5"/>
      <c r="M131" s="4"/>
      <c r="N131" s="4"/>
      <c r="O131" s="4"/>
      <c r="P131" s="40"/>
      <c r="Q131" s="4"/>
    </row>
    <row r="132" spans="1:17" ht="15.75" thickBot="1" x14ac:dyDescent="0.3">
      <c r="A132" s="35" t="s">
        <v>91</v>
      </c>
      <c r="B132" s="33">
        <v>7023</v>
      </c>
      <c r="C132" s="39">
        <f>1037.9+(1037.9*22%)</f>
        <v>1266.2380000000001</v>
      </c>
      <c r="D132" s="39">
        <v>937.9</v>
      </c>
      <c r="E132" s="33">
        <f t="shared" si="32"/>
        <v>-328.33800000000008</v>
      </c>
      <c r="F132" s="33">
        <f t="shared" si="33"/>
        <v>25.900000000000006</v>
      </c>
      <c r="G132" s="41">
        <f t="shared" si="36"/>
        <v>2532.4760000000001</v>
      </c>
      <c r="H132" s="41">
        <v>2288.5</v>
      </c>
      <c r="I132" s="41">
        <f t="shared" si="34"/>
        <v>-243.97600000000011</v>
      </c>
      <c r="J132" s="33">
        <f t="shared" si="37"/>
        <v>9.5999999999999943</v>
      </c>
      <c r="L132" s="5"/>
      <c r="M132" s="4"/>
      <c r="N132" s="4"/>
      <c r="O132" s="4"/>
      <c r="P132" s="40"/>
      <c r="Q132" s="4"/>
    </row>
    <row r="133" spans="1:17" ht="15.75" thickBot="1" x14ac:dyDescent="0.3">
      <c r="A133" s="35" t="s">
        <v>92</v>
      </c>
      <c r="B133" s="33">
        <v>7024</v>
      </c>
      <c r="C133" s="39">
        <f>6497.2+(6497.2*22%)</f>
        <v>7926.5839999999998</v>
      </c>
      <c r="D133" s="39">
        <v>6297.2</v>
      </c>
      <c r="E133" s="33">
        <f t="shared" si="32"/>
        <v>-1629.384</v>
      </c>
      <c r="F133" s="33">
        <f t="shared" si="33"/>
        <v>20.599999999999994</v>
      </c>
      <c r="G133" s="41">
        <f>C133*2</f>
        <v>15853.168</v>
      </c>
      <c r="H133" s="41">
        <v>15365.2</v>
      </c>
      <c r="I133" s="41">
        <f t="shared" si="34"/>
        <v>-487.96799999999894</v>
      </c>
      <c r="J133" s="33">
        <f t="shared" si="37"/>
        <v>3.0999999999999943</v>
      </c>
      <c r="L133" s="5"/>
      <c r="M133" s="4"/>
      <c r="N133" s="4"/>
      <c r="O133" s="4"/>
      <c r="P133" s="40"/>
      <c r="Q133" s="4"/>
    </row>
    <row r="134" spans="1:17" ht="15.75" thickBot="1" x14ac:dyDescent="0.3">
      <c r="A134" s="35" t="s">
        <v>93</v>
      </c>
      <c r="B134" s="33">
        <v>7025</v>
      </c>
      <c r="C134" s="39">
        <f>2885.1+(2885.1*22%)</f>
        <v>3519.8220000000001</v>
      </c>
      <c r="D134" s="39">
        <v>2596.3000000000002</v>
      </c>
      <c r="E134" s="33">
        <f t="shared" si="32"/>
        <v>-923.52199999999993</v>
      </c>
      <c r="F134" s="33">
        <f t="shared" si="33"/>
        <v>26.200000000000003</v>
      </c>
      <c r="G134" s="41">
        <f t="shared" si="36"/>
        <v>7039.6440000000002</v>
      </c>
      <c r="H134" s="41">
        <v>6335</v>
      </c>
      <c r="I134" s="41">
        <f t="shared" si="34"/>
        <v>-704.64400000000023</v>
      </c>
      <c r="J134" s="33">
        <f t="shared" si="37"/>
        <v>10</v>
      </c>
      <c r="L134" s="5"/>
      <c r="M134" s="4"/>
      <c r="N134" s="4"/>
      <c r="O134" s="4"/>
      <c r="P134" s="40"/>
      <c r="Q134" s="4"/>
    </row>
    <row r="135" spans="1:17" ht="15.75" thickBot="1" x14ac:dyDescent="0.3">
      <c r="A135" s="35" t="s">
        <v>94</v>
      </c>
      <c r="B135" s="33">
        <v>7026</v>
      </c>
      <c r="C135" s="39">
        <f>1129.8+(1129.8*22%)</f>
        <v>1378.356</v>
      </c>
      <c r="D135" s="39">
        <v>1041</v>
      </c>
      <c r="E135" s="33">
        <f t="shared" si="32"/>
        <v>-337.35599999999999</v>
      </c>
      <c r="F135" s="33">
        <f t="shared" si="33"/>
        <v>24.5</v>
      </c>
      <c r="G135" s="41">
        <f t="shared" si="36"/>
        <v>2756.712</v>
      </c>
      <c r="H135" s="41">
        <v>2540</v>
      </c>
      <c r="I135" s="41">
        <f t="shared" si="34"/>
        <v>-216.71199999999999</v>
      </c>
      <c r="J135" s="33">
        <f t="shared" si="37"/>
        <v>7.9000000000000057</v>
      </c>
      <c r="L135" s="5"/>
      <c r="M135" s="4"/>
      <c r="N135" s="4"/>
      <c r="O135" s="4"/>
      <c r="P135" s="4"/>
      <c r="Q135" s="4"/>
    </row>
    <row r="136" spans="1:17" ht="30.75" thickBot="1" x14ac:dyDescent="0.3">
      <c r="A136" s="32" t="s">
        <v>95</v>
      </c>
      <c r="B136" s="33">
        <v>7030</v>
      </c>
      <c r="C136" s="33"/>
      <c r="D136" s="33"/>
      <c r="E136" s="33"/>
      <c r="F136" s="33"/>
      <c r="G136" s="33"/>
      <c r="H136" s="33"/>
      <c r="I136" s="33"/>
      <c r="J136" s="33"/>
      <c r="L136" s="5"/>
      <c r="M136" s="4"/>
      <c r="N136" s="4"/>
      <c r="O136" s="4"/>
      <c r="P136" s="4"/>
      <c r="Q136" s="4"/>
    </row>
    <row r="137" spans="1:17" ht="15.75" thickBot="1" x14ac:dyDescent="0.3">
      <c r="A137" s="35" t="s">
        <v>89</v>
      </c>
      <c r="B137" s="33">
        <v>7031</v>
      </c>
      <c r="C137" s="39">
        <f>C130/C123/3</f>
        <v>42.862666666666676</v>
      </c>
      <c r="D137" s="39">
        <f>D130/D123/3</f>
        <v>35.133333333333333</v>
      </c>
      <c r="E137" s="41">
        <f>D137-C137</f>
        <v>-7.7293333333333436</v>
      </c>
      <c r="F137" s="33">
        <v>0</v>
      </c>
      <c r="G137" s="39">
        <f>G130/G123/6</f>
        <v>42.862666666666676</v>
      </c>
      <c r="H137" s="39">
        <f>H130/H123/6</f>
        <v>54.550000000000004</v>
      </c>
      <c r="I137" s="41">
        <f t="shared" ref="I137:I142" si="38">H137-G137</f>
        <v>11.687333333333328</v>
      </c>
      <c r="J137" s="33">
        <f t="shared" ref="J137" si="39">100-ROUND(H137/G137*100,1)</f>
        <v>-27.299999999999997</v>
      </c>
      <c r="L137" s="4"/>
      <c r="M137" s="4"/>
      <c r="N137" s="4"/>
      <c r="O137" s="4"/>
      <c r="P137" s="4"/>
      <c r="Q137" s="4"/>
    </row>
    <row r="138" spans="1:17" ht="15.75" thickBot="1" x14ac:dyDescent="0.3">
      <c r="A138" s="35" t="s">
        <v>90</v>
      </c>
      <c r="B138" s="33">
        <v>7032</v>
      </c>
      <c r="C138" s="39">
        <f t="shared" ref="C138:D142" si="40">C131/C124/3</f>
        <v>20.492768211920531</v>
      </c>
      <c r="D138" s="39">
        <f t="shared" si="40"/>
        <v>15.914348785871965</v>
      </c>
      <c r="E138" s="41">
        <f>D138-C138</f>
        <v>-4.5784194260485656</v>
      </c>
      <c r="F138" s="39">
        <f t="shared" ref="F138" si="41">100-ROUND(D138/C138*100,1)</f>
        <v>22.299999999999997</v>
      </c>
      <c r="G138" s="39">
        <f t="shared" ref="G138:H142" si="42">G131/G124/6</f>
        <v>20.492768211920531</v>
      </c>
      <c r="H138" s="39">
        <f t="shared" si="42"/>
        <v>19.415452538631346</v>
      </c>
      <c r="I138" s="41">
        <f t="shared" si="38"/>
        <v>-1.0773156732891849</v>
      </c>
      <c r="J138" s="33">
        <f t="shared" ref="J138:J142" si="43">100-ROUND(H138/G138*100,1)</f>
        <v>5.2999999999999972</v>
      </c>
      <c r="L138" s="4"/>
      <c r="M138" s="4"/>
      <c r="N138" s="4"/>
      <c r="O138" s="4"/>
      <c r="P138" s="4"/>
      <c r="Q138" s="4"/>
    </row>
    <row r="139" spans="1:17" ht="15.75" thickBot="1" x14ac:dyDescent="0.3">
      <c r="A139" s="35" t="s">
        <v>91</v>
      </c>
      <c r="B139" s="33">
        <v>7033</v>
      </c>
      <c r="C139" s="39">
        <f t="shared" si="40"/>
        <v>15.927522012578619</v>
      </c>
      <c r="D139" s="39">
        <f t="shared" si="40"/>
        <v>11.797484276729561</v>
      </c>
      <c r="E139" s="41">
        <f t="shared" ref="E139:E142" si="44">D139-C139</f>
        <v>-4.1300377358490579</v>
      </c>
      <c r="F139" s="39">
        <f t="shared" si="33"/>
        <v>25.900000000000006</v>
      </c>
      <c r="G139" s="39">
        <f t="shared" si="42"/>
        <v>15.927522012578619</v>
      </c>
      <c r="H139" s="39">
        <f t="shared" si="42"/>
        <v>14.393081761006288</v>
      </c>
      <c r="I139" s="41">
        <f t="shared" si="38"/>
        <v>-1.534440251572331</v>
      </c>
      <c r="J139" s="33">
        <f t="shared" si="43"/>
        <v>9.5999999999999943</v>
      </c>
      <c r="L139" s="4"/>
      <c r="M139" s="4"/>
      <c r="N139" s="4"/>
      <c r="O139" s="4"/>
      <c r="P139" s="4"/>
      <c r="Q139" s="4"/>
    </row>
    <row r="140" spans="1:17" ht="15.75" thickBot="1" x14ac:dyDescent="0.3">
      <c r="A140" s="35" t="s">
        <v>92</v>
      </c>
      <c r="B140" s="33">
        <v>7034</v>
      </c>
      <c r="C140" s="39">
        <f t="shared" si="40"/>
        <v>14.438222222222223</v>
      </c>
      <c r="D140" s="39">
        <f t="shared" si="40"/>
        <v>11.47030965391621</v>
      </c>
      <c r="E140" s="41">
        <f t="shared" si="44"/>
        <v>-2.9679125683060121</v>
      </c>
      <c r="F140" s="39">
        <f t="shared" si="33"/>
        <v>20.599999999999994</v>
      </c>
      <c r="G140" s="39">
        <f t="shared" si="42"/>
        <v>14.438222222222223</v>
      </c>
      <c r="H140" s="39">
        <f t="shared" si="42"/>
        <v>13.993806921675775</v>
      </c>
      <c r="I140" s="41">
        <f t="shared" si="38"/>
        <v>-0.44441530054644751</v>
      </c>
      <c r="J140" s="33">
        <f t="shared" si="43"/>
        <v>3.0999999999999943</v>
      </c>
      <c r="L140" s="4"/>
      <c r="M140" s="4"/>
      <c r="N140" s="4"/>
      <c r="O140" s="4"/>
      <c r="P140" s="4"/>
      <c r="Q140" s="4"/>
    </row>
    <row r="141" spans="1:17" ht="15.75" thickBot="1" x14ac:dyDescent="0.3">
      <c r="A141" s="35" t="s">
        <v>93</v>
      </c>
      <c r="B141" s="33">
        <v>7035</v>
      </c>
      <c r="C141" s="39">
        <f t="shared" si="40"/>
        <v>12.481638297872342</v>
      </c>
      <c r="D141" s="39">
        <f t="shared" si="40"/>
        <v>9.2067375886524818</v>
      </c>
      <c r="E141" s="41">
        <f t="shared" si="44"/>
        <v>-3.2749007092198603</v>
      </c>
      <c r="F141" s="39">
        <f t="shared" si="33"/>
        <v>26.200000000000003</v>
      </c>
      <c r="G141" s="39">
        <f t="shared" si="42"/>
        <v>12.481638297872342</v>
      </c>
      <c r="H141" s="39">
        <f t="shared" si="42"/>
        <v>11.2322695035461</v>
      </c>
      <c r="I141" s="41">
        <f t="shared" si="38"/>
        <v>-1.2493687943262426</v>
      </c>
      <c r="J141" s="33">
        <f t="shared" si="43"/>
        <v>10</v>
      </c>
    </row>
    <row r="142" spans="1:17" ht="15.75" thickBot="1" x14ac:dyDescent="0.3">
      <c r="A142" s="35" t="s">
        <v>94</v>
      </c>
      <c r="B142" s="33">
        <v>7036</v>
      </c>
      <c r="C142" s="39">
        <f t="shared" si="40"/>
        <v>11.4863</v>
      </c>
      <c r="D142" s="39">
        <f t="shared" si="40"/>
        <v>8.6749999999999989</v>
      </c>
      <c r="E142" s="41">
        <f t="shared" si="44"/>
        <v>-2.811300000000001</v>
      </c>
      <c r="F142" s="39">
        <f t="shared" si="33"/>
        <v>24.5</v>
      </c>
      <c r="G142" s="39">
        <f t="shared" si="42"/>
        <v>11.4863</v>
      </c>
      <c r="H142" s="39">
        <f t="shared" si="42"/>
        <v>10.583333333333334</v>
      </c>
      <c r="I142" s="41">
        <f t="shared" si="38"/>
        <v>-0.90296666666666603</v>
      </c>
      <c r="J142" s="33">
        <f t="shared" si="43"/>
        <v>7.9000000000000057</v>
      </c>
    </row>
    <row r="143" spans="1:17" ht="15.75" thickBot="1" x14ac:dyDescent="0.3">
      <c r="A143" s="32" t="s">
        <v>96</v>
      </c>
      <c r="B143" s="33">
        <v>7040</v>
      </c>
      <c r="C143" s="33"/>
      <c r="D143" s="33"/>
      <c r="E143" s="33"/>
      <c r="F143" s="33"/>
      <c r="G143" s="33"/>
      <c r="H143" s="33"/>
      <c r="I143" s="33"/>
      <c r="J143" s="33"/>
    </row>
    <row r="144" spans="1:17" ht="15.75" thickBot="1" x14ac:dyDescent="0.3">
      <c r="A144" s="35" t="s">
        <v>89</v>
      </c>
      <c r="B144" s="33">
        <v>7041</v>
      </c>
      <c r="C144" s="33"/>
      <c r="D144" s="33"/>
      <c r="E144" s="33"/>
      <c r="F144" s="33"/>
      <c r="G144" s="33"/>
      <c r="H144" s="33"/>
      <c r="I144" s="33"/>
      <c r="J144" s="33"/>
    </row>
    <row r="145" spans="1:10" ht="15.75" thickBot="1" x14ac:dyDescent="0.3">
      <c r="A145" s="35" t="s">
        <v>90</v>
      </c>
      <c r="B145" s="33">
        <v>7042</v>
      </c>
      <c r="C145" s="33"/>
      <c r="D145" s="33"/>
      <c r="E145" s="33"/>
      <c r="F145" s="33"/>
      <c r="G145" s="33"/>
      <c r="H145" s="33"/>
      <c r="I145" s="33"/>
      <c r="J145" s="33"/>
    </row>
    <row r="146" spans="1:10" ht="15.75" thickBot="1" x14ac:dyDescent="0.3">
      <c r="A146" s="35" t="s">
        <v>91</v>
      </c>
      <c r="B146" s="33">
        <v>7043</v>
      </c>
      <c r="C146" s="33"/>
      <c r="D146" s="33"/>
      <c r="E146" s="33"/>
      <c r="F146" s="33"/>
      <c r="G146" s="33"/>
      <c r="H146" s="33"/>
      <c r="I146" s="33"/>
      <c r="J146" s="33"/>
    </row>
    <row r="147" spans="1:10" ht="15.75" thickBot="1" x14ac:dyDescent="0.3">
      <c r="A147" s="35" t="s">
        <v>92</v>
      </c>
      <c r="B147" s="33">
        <v>7044</v>
      </c>
      <c r="C147" s="33"/>
      <c r="D147" s="33"/>
      <c r="E147" s="33"/>
      <c r="F147" s="33"/>
      <c r="G147" s="33"/>
      <c r="H147" s="33"/>
      <c r="I147" s="33"/>
      <c r="J147" s="33"/>
    </row>
    <row r="148" spans="1:10" ht="15.75" thickBot="1" x14ac:dyDescent="0.3">
      <c r="A148" s="35" t="s">
        <v>93</v>
      </c>
      <c r="B148" s="33">
        <v>7045</v>
      </c>
      <c r="C148" s="33"/>
      <c r="D148" s="33"/>
      <c r="E148" s="33"/>
      <c r="F148" s="33"/>
      <c r="G148" s="33"/>
      <c r="H148" s="33"/>
      <c r="I148" s="33"/>
      <c r="J148" s="33"/>
    </row>
    <row r="149" spans="1:10" ht="15.75" thickBot="1" x14ac:dyDescent="0.3">
      <c r="A149" s="35" t="s">
        <v>94</v>
      </c>
      <c r="B149" s="33">
        <v>7046</v>
      </c>
      <c r="C149" s="33"/>
      <c r="D149" s="33"/>
      <c r="E149" s="33"/>
      <c r="F149" s="33"/>
      <c r="G149" s="33"/>
      <c r="H149" s="33"/>
      <c r="I149" s="33"/>
      <c r="J149" s="33"/>
    </row>
    <row r="151" spans="1:10" x14ac:dyDescent="0.25">
      <c r="B151" s="46" t="s">
        <v>141</v>
      </c>
      <c r="C151" s="46"/>
      <c r="I151" s="3" t="s">
        <v>142</v>
      </c>
    </row>
  </sheetData>
  <mergeCells count="31">
    <mergeCell ref="G8:J8"/>
    <mergeCell ref="B21:G21"/>
    <mergeCell ref="B22:H22"/>
    <mergeCell ref="B151:C151"/>
    <mergeCell ref="B27:F27"/>
    <mergeCell ref="B28:G28"/>
    <mergeCell ref="B29:F29"/>
    <mergeCell ref="B30:G30"/>
    <mergeCell ref="G34:J34"/>
    <mergeCell ref="A37:J37"/>
    <mergeCell ref="A38:J38"/>
    <mergeCell ref="A53:J53"/>
    <mergeCell ref="A34:A35"/>
    <mergeCell ref="B34:B35"/>
    <mergeCell ref="C34:F34"/>
    <mergeCell ref="H5:J5"/>
    <mergeCell ref="A6:C6"/>
    <mergeCell ref="A7:C7"/>
    <mergeCell ref="A8:C8"/>
    <mergeCell ref="A32:J32"/>
    <mergeCell ref="B23:H23"/>
    <mergeCell ref="B24:F24"/>
    <mergeCell ref="B25:F25"/>
    <mergeCell ref="B26:F26"/>
    <mergeCell ref="H9:J9"/>
    <mergeCell ref="I15:J15"/>
    <mergeCell ref="I18:J18"/>
    <mergeCell ref="B19:H19"/>
    <mergeCell ref="B20:F20"/>
    <mergeCell ref="G6:J6"/>
    <mergeCell ref="G7:J7"/>
  </mergeCells>
  <pageMargins left="0.33" right="0.2" top="0.33" bottom="0.2" header="0.3" footer="0.2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Лист1!bookmark0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</dc:creator>
  <cp:lastModifiedBy>Larisa</cp:lastModifiedBy>
  <cp:lastPrinted>2021-08-26T11:05:59Z</cp:lastPrinted>
  <dcterms:created xsi:type="dcterms:W3CDTF">2021-08-24T04:51:55Z</dcterms:created>
  <dcterms:modified xsi:type="dcterms:W3CDTF">2021-09-13T12:10:23Z</dcterms:modified>
</cp:coreProperties>
</file>