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24 (позачергова) сесія 8 скликання\прийняті\"/>
    </mc:Choice>
  </mc:AlternateContent>
  <xr:revisionPtr revIDLastSave="0" documentId="8_{2A9DA715-7588-41EA-8D66-BCD5A0EFA3B2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Лист1" sheetId="1" r:id="rId1"/>
  </sheets>
  <definedNames>
    <definedName name="bookmark0" localSheetId="0">Лист1!$B$154</definedName>
    <definedName name="_xlnm.Print_Area" localSheetId="0">Лист1!$A$1:$J$155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1" l="1"/>
  <c r="H39" i="1"/>
  <c r="H125" i="1"/>
  <c r="H140" i="1"/>
  <c r="D140" i="1"/>
  <c r="H145" i="1"/>
  <c r="H142" i="1"/>
  <c r="H144" i="1"/>
  <c r="H143" i="1"/>
  <c r="H141" i="1"/>
  <c r="I133" i="1"/>
  <c r="F95" i="1"/>
  <c r="F91" i="1"/>
  <c r="E91" i="1"/>
  <c r="D89" i="1"/>
  <c r="D46" i="1" l="1"/>
  <c r="E48" i="1"/>
  <c r="E51" i="1"/>
  <c r="H60" i="1"/>
  <c r="H46" i="1"/>
  <c r="J49" i="1"/>
  <c r="J51" i="1"/>
  <c r="J50" i="1"/>
  <c r="I48" i="1"/>
  <c r="G60" i="1"/>
  <c r="G75" i="1" s="1"/>
  <c r="C60" i="1"/>
  <c r="C39" i="1"/>
  <c r="D145" i="1" l="1"/>
  <c r="E145" i="1" s="1"/>
  <c r="C145" i="1"/>
  <c r="D144" i="1"/>
  <c r="F144" i="1" s="1"/>
  <c r="C144" i="1"/>
  <c r="D143" i="1"/>
  <c r="E143" i="1" s="1"/>
  <c r="C143" i="1"/>
  <c r="D142" i="1"/>
  <c r="E142" i="1" s="1"/>
  <c r="C142" i="1"/>
  <c r="D141" i="1"/>
  <c r="C141" i="1"/>
  <c r="I140" i="1"/>
  <c r="C140" i="1"/>
  <c r="E140" i="1" s="1"/>
  <c r="J138" i="1"/>
  <c r="I138" i="1"/>
  <c r="F138" i="1"/>
  <c r="E138" i="1"/>
  <c r="J137" i="1"/>
  <c r="I137" i="1"/>
  <c r="F137" i="1"/>
  <c r="E137" i="1"/>
  <c r="J136" i="1"/>
  <c r="I136" i="1"/>
  <c r="F136" i="1"/>
  <c r="E136" i="1"/>
  <c r="J135" i="1"/>
  <c r="I135" i="1"/>
  <c r="F135" i="1"/>
  <c r="E135" i="1"/>
  <c r="J134" i="1"/>
  <c r="I134" i="1"/>
  <c r="F134" i="1"/>
  <c r="E134" i="1"/>
  <c r="J133" i="1"/>
  <c r="F133" i="1"/>
  <c r="E133" i="1"/>
  <c r="H132" i="1"/>
  <c r="G132" i="1"/>
  <c r="D132" i="1"/>
  <c r="C132" i="1"/>
  <c r="J131" i="1"/>
  <c r="I131" i="1"/>
  <c r="F131" i="1"/>
  <c r="E131" i="1"/>
  <c r="J130" i="1"/>
  <c r="I130" i="1"/>
  <c r="F130" i="1"/>
  <c r="E130" i="1"/>
  <c r="J129" i="1"/>
  <c r="I129" i="1"/>
  <c r="F129" i="1"/>
  <c r="E129" i="1"/>
  <c r="J128" i="1"/>
  <c r="I128" i="1"/>
  <c r="F128" i="1"/>
  <c r="E128" i="1"/>
  <c r="J127" i="1"/>
  <c r="I127" i="1"/>
  <c r="F127" i="1"/>
  <c r="E127" i="1"/>
  <c r="J126" i="1"/>
  <c r="I126" i="1"/>
  <c r="F126" i="1"/>
  <c r="E126" i="1"/>
  <c r="I125" i="1"/>
  <c r="D125" i="1"/>
  <c r="E125" i="1" s="1"/>
  <c r="C125" i="1"/>
  <c r="J96" i="1"/>
  <c r="I96" i="1"/>
  <c r="J95" i="1"/>
  <c r="I95" i="1"/>
  <c r="E95" i="1"/>
  <c r="H94" i="1"/>
  <c r="G94" i="1"/>
  <c r="F94" i="1"/>
  <c r="E94" i="1"/>
  <c r="D94" i="1"/>
  <c r="D87" i="1" s="1"/>
  <c r="C94" i="1"/>
  <c r="J91" i="1"/>
  <c r="I91" i="1"/>
  <c r="J90" i="1"/>
  <c r="I90" i="1"/>
  <c r="E90" i="1"/>
  <c r="H89" i="1"/>
  <c r="J89" i="1" s="1"/>
  <c r="G89" i="1"/>
  <c r="E89" i="1"/>
  <c r="C89" i="1"/>
  <c r="F89" i="1" s="1"/>
  <c r="C87" i="1"/>
  <c r="I70" i="1"/>
  <c r="J70" i="1"/>
  <c r="E70" i="1"/>
  <c r="I69" i="1"/>
  <c r="J68" i="1"/>
  <c r="F68" i="1"/>
  <c r="E68" i="1"/>
  <c r="J67" i="1"/>
  <c r="F67" i="1"/>
  <c r="E67" i="1"/>
  <c r="J65" i="1"/>
  <c r="I65" i="1"/>
  <c r="F65" i="1"/>
  <c r="E65" i="1"/>
  <c r="I63" i="1"/>
  <c r="J63" i="1"/>
  <c r="F63" i="1"/>
  <c r="E63" i="1"/>
  <c r="I62" i="1"/>
  <c r="J62" i="1"/>
  <c r="F62" i="1"/>
  <c r="E62" i="1"/>
  <c r="J61" i="1"/>
  <c r="I61" i="1"/>
  <c r="F61" i="1"/>
  <c r="E61" i="1"/>
  <c r="D60" i="1"/>
  <c r="D75" i="1" s="1"/>
  <c r="C75" i="1"/>
  <c r="J59" i="1"/>
  <c r="I59" i="1"/>
  <c r="F59" i="1"/>
  <c r="E59" i="1"/>
  <c r="E58" i="1"/>
  <c r="F58" i="1"/>
  <c r="F56" i="1"/>
  <c r="E56" i="1"/>
  <c r="E55" i="1"/>
  <c r="F55" i="1"/>
  <c r="F53" i="1"/>
  <c r="E53" i="1"/>
  <c r="I51" i="1"/>
  <c r="I50" i="1"/>
  <c r="F50" i="1"/>
  <c r="E50" i="1"/>
  <c r="I49" i="1"/>
  <c r="F49" i="1"/>
  <c r="E49" i="1"/>
  <c r="J47" i="1"/>
  <c r="I47" i="1"/>
  <c r="F47" i="1"/>
  <c r="E47" i="1"/>
  <c r="G46" i="1"/>
  <c r="I46" i="1" s="1"/>
  <c r="C46" i="1"/>
  <c r="E46" i="1" s="1"/>
  <c r="J45" i="1"/>
  <c r="I45" i="1"/>
  <c r="F45" i="1"/>
  <c r="E45" i="1"/>
  <c r="H44" i="1"/>
  <c r="G44" i="1"/>
  <c r="D44" i="1"/>
  <c r="C44" i="1"/>
  <c r="J43" i="1"/>
  <c r="I43" i="1"/>
  <c r="F43" i="1"/>
  <c r="E43" i="1"/>
  <c r="H42" i="1"/>
  <c r="G42" i="1"/>
  <c r="D42" i="1"/>
  <c r="C42" i="1"/>
  <c r="C74" i="1" s="1"/>
  <c r="J41" i="1"/>
  <c r="I41" i="1"/>
  <c r="F41" i="1"/>
  <c r="E41" i="1"/>
  <c r="J40" i="1"/>
  <c r="I40" i="1"/>
  <c r="F40" i="1"/>
  <c r="E40" i="1"/>
  <c r="G39" i="1"/>
  <c r="J39" i="1" s="1"/>
  <c r="D39" i="1"/>
  <c r="D74" i="1" l="1"/>
  <c r="C76" i="1"/>
  <c r="E44" i="1"/>
  <c r="I44" i="1"/>
  <c r="F42" i="1"/>
  <c r="F44" i="1"/>
  <c r="F46" i="1"/>
  <c r="G87" i="1"/>
  <c r="G74" i="1"/>
  <c r="G76" i="1" s="1"/>
  <c r="I145" i="1"/>
  <c r="I144" i="1"/>
  <c r="I143" i="1"/>
  <c r="I142" i="1"/>
  <c r="I141" i="1"/>
  <c r="E42" i="1"/>
  <c r="H74" i="1"/>
  <c r="I42" i="1"/>
  <c r="E132" i="1"/>
  <c r="E144" i="1"/>
  <c r="E141" i="1"/>
  <c r="J60" i="1"/>
  <c r="E60" i="1"/>
  <c r="F39" i="1"/>
  <c r="F74" i="1"/>
  <c r="E87" i="1"/>
  <c r="F87" i="1"/>
  <c r="I39" i="1"/>
  <c r="I53" i="1"/>
  <c r="E54" i="1"/>
  <c r="I55" i="1"/>
  <c r="I56" i="1"/>
  <c r="E57" i="1"/>
  <c r="I58" i="1"/>
  <c r="I94" i="1"/>
  <c r="J94" i="1"/>
  <c r="E39" i="1"/>
  <c r="J42" i="1"/>
  <c r="J44" i="1"/>
  <c r="J46" i="1"/>
  <c r="J53" i="1"/>
  <c r="F54" i="1"/>
  <c r="J55" i="1"/>
  <c r="J56" i="1"/>
  <c r="F57" i="1"/>
  <c r="J58" i="1"/>
  <c r="F60" i="1"/>
  <c r="I60" i="1"/>
  <c r="I67" i="1"/>
  <c r="I68" i="1"/>
  <c r="E74" i="1"/>
  <c r="D76" i="1"/>
  <c r="H75" i="1"/>
  <c r="J75" i="1" s="1"/>
  <c r="H87" i="1"/>
  <c r="I89" i="1"/>
  <c r="F125" i="1"/>
  <c r="J125" i="1"/>
  <c r="F132" i="1"/>
  <c r="J132" i="1"/>
  <c r="F141" i="1"/>
  <c r="J141" i="1"/>
  <c r="F142" i="1"/>
  <c r="J142" i="1"/>
  <c r="F143" i="1"/>
  <c r="J143" i="1"/>
  <c r="J144" i="1"/>
  <c r="F145" i="1"/>
  <c r="J145" i="1"/>
  <c r="I132" i="1"/>
  <c r="I74" i="1" l="1"/>
  <c r="J74" i="1"/>
  <c r="H76" i="1"/>
  <c r="J76" i="1"/>
  <c r="E75" i="1"/>
  <c r="F75" i="1"/>
  <c r="F76" i="1" s="1"/>
  <c r="I87" i="1"/>
  <c r="J87" i="1"/>
  <c r="J57" i="1"/>
  <c r="I57" i="1"/>
  <c r="J54" i="1"/>
  <c r="I54" i="1"/>
  <c r="I75" i="1" l="1"/>
</calcChain>
</file>

<file path=xl/sharedStrings.xml><?xml version="1.0" encoding="utf-8"?>
<sst xmlns="http://schemas.openxmlformats.org/spreadsheetml/2006/main" count="176" uniqueCount="149">
  <si>
    <t>"ПОГОДЖЕНО"</t>
  </si>
  <si>
    <t>"ЗАТВЕРДЖЕНО"</t>
  </si>
  <si>
    <t>Заступник міського голови з питань діяльності виконавчих органів ради-начальник управління соціальної політики</t>
  </si>
  <si>
    <t>Костянтин  Марченко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</si>
  <si>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</si>
  <si>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</si>
  <si>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</si>
  <si>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</si>
  <si>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</si>
  <si>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</si>
  <si>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</si>
  <si>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</si>
  <si>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КОМУНАЛЬНЕ ПІДПРИЄМСТВО "КОЗЯТИНСЬКА ЦЕНТРАЛЬНА РАЙОННА ЛІКАРНЯ"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</si>
  <si>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</si>
  <si>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</si>
  <si>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</si>
  <si>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</si>
  <si>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</si>
  <si>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</si>
  <si>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</si>
  <si>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</si>
  <si>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</si>
  <si>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</si>
  <si>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</si>
  <si>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</si>
  <si>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</si>
  <si>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</si>
  <si>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</si>
  <si>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</si>
  <si>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</si>
  <si>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</si>
  <si>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</si>
  <si>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</si>
  <si>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</si>
  <si>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</si>
  <si>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</si>
  <si>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</si>
  <si>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</si>
  <si>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</si>
  <si>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</si>
  <si>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</si>
  <si>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(04342)22505</t>
  </si>
  <si>
    <t>Прізвище та ініціали керівника</t>
  </si>
  <si>
    <t>Євтушок Олександр Петрович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</si>
  <si>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</si>
  <si>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</si>
  <si>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</si>
  <si>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</si>
  <si>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</si>
  <si>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</si>
  <si>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</si>
  <si>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</si>
  <si>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</si>
  <si>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</si>
  <si>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</si>
  <si>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</si>
  <si>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</si>
  <si>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</si>
  <si>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>Дохід з місцевого бюджету за програмою розвитку комунальних підприємств охорони здоров' Козятинської територіальної громади на 2021 рік.</t>
  </si>
  <si>
    <t>Дохід з місцевого бюджету за цільовими програмами, у т.ч.:</t>
  </si>
  <si>
    <t>Забезпечення хворих на цукровий діабет препаратами інсуліну (місцевий бюджет)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</si>
  <si>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</si>
  <si>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</si>
  <si>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</si>
  <si>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</si>
  <si>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</si>
  <si>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станом 01.01.2021 р</t>
  </si>
  <si>
    <t>Видатки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</si>
  <si>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</si>
  <si>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</si>
  <si>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</si>
  <si>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</si>
  <si>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</si>
  <si>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</si>
  <si>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</si>
  <si>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</si>
  <si>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</si>
  <si>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</si>
  <si>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</si>
  <si>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</si>
  <si>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</si>
  <si>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</si>
  <si>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</si>
  <si>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</si>
  <si>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</si>
  <si>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</si>
  <si>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</si>
  <si>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назва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</si>
  <si>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</si>
  <si>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</si>
  <si>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</si>
  <si>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</si>
  <si>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</si>
  <si>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</si>
  <si>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</si>
  <si>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</si>
  <si>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</si>
  <si>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</si>
  <si>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</si>
  <si>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</si>
  <si>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</si>
  <si>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</si>
  <si>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 xml:space="preserve">придбання (виготовлення) основних засобів </t>
  </si>
  <si>
    <t>придбання (виготовлення) основних засобів (за рахунок коштів НСЗУ)</t>
  </si>
  <si>
    <t>придбання (виготовлення) основних засобів (за рахунок місцевого бюджету)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</si>
  <si>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</si>
  <si>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</si>
  <si>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</si>
  <si>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</si>
  <si>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 (за рахунок коштів НСЗУ)</t>
  </si>
  <si>
    <t>капітальний ремонт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</si>
  <si>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</si>
  <si>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</si>
  <si>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</si>
  <si>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</si>
  <si>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</si>
  <si>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</si>
  <si>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</si>
  <si>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</si>
  <si>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</si>
  <si>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</si>
  <si>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</si>
  <si>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</si>
  <si>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</si>
  <si>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</si>
  <si>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</si>
  <si>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</si>
  <si>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</si>
  <si>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</si>
  <si>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</si>
  <si>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</si>
  <si>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</si>
  <si>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</si>
  <si>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</si>
  <si>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</si>
  <si>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</si>
  <si>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</si>
  <si>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</si>
  <si>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</si>
  <si>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</si>
  <si>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</si>
  <si>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</si>
  <si>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 xml:space="preserve">Т.в.о. директора </t>
  </si>
  <si>
    <t>Олександр ЄВТУШОК</t>
  </si>
  <si>
    <r>
      <t xml:space="preserve">ЗВІТ З ФІНАНСОВОГО ПЛАНУ ПІДПРИЄМСТВА ЗА </t>
    </r>
    <r>
      <rPr>
        <b/>
        <u/>
        <sz val="11"/>
        <rFont val="Times New Roman"/>
        <family val="1"/>
        <charset val="204"/>
      </rPr>
      <t>ІV-Й квартал(рік)2021</t>
    </r>
    <r>
      <rPr>
        <b/>
        <sz val="11"/>
        <rFont val="Times New Roman"/>
        <family val="1"/>
        <charset val="204"/>
      </rPr>
      <t xml:space="preserve"> рік</t>
    </r>
  </si>
  <si>
    <t>Звітний період (____ІV квартал 2021року)</t>
  </si>
  <si>
    <t>додаток 1</t>
  </si>
  <si>
    <t>_____________________________________</t>
  </si>
  <si>
    <t>"____" ___________ 202___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</si>
</sst>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_-* #,##0.0\ _₴_-;\-* #,##0.0\ _₴_-;_-* &quot;-&quot;?\ _₴_-;_-@_-"/>
    <numFmt numFmtId="166" formatCode="0.0"/>
    <numFmt numFmtId="167" formatCode="#,##0.0_ ;\-#,##0.0\ "/>
    <numFmt numFmtId="168" formatCode="_-* #,##0.0_₴_-;\-* #,##0.0_₴_-;_-* &quot;-&quot;?_₴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1" fillId="0" borderId="17" xfId="0" applyFont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8" fontId="1" fillId="0" borderId="0" xfId="0" applyNumberFormat="1" applyFont="1" applyBorder="1"/>
    <xf numFmtId="167" fontId="1" fillId="0" borderId="18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>
      <alignment horizontal="center" vertical="center" wrapText="1"/>
    </xf>
    <xf numFmtId="166" fontId="1" fillId="2" borderId="17" xfId="0" applyNumberFormat="1" applyFont="1" applyFill="1" applyBorder="1" applyAlignment="1">
      <alignment horizontal="center" vertical="center" wrapText="1"/>
    </xf>
    <xf numFmtId="166" fontId="1" fillId="2" borderId="18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zoomScale="90" zoomScaleNormal="90" zoomScaleSheetLayoutView="90" workbookViewId="0">
      <selection activeCell="A8" sqref="A8:C8"/>
    </sheetView>
  </sheetViews>
  <sheetFormatPr defaultColWidth="9.140625" defaultRowHeight="15" x14ac:dyDescent="0.25"/>
  <cols>
    <col min="1" max="1" width="44.140625" style="21" customWidth="1"/>
    <col min="2" max="2" width="8.42578125" style="21" customWidth="1"/>
    <col min="3" max="3" width="12.140625" style="60" customWidth="1"/>
    <col min="4" max="4" width="15.28515625" style="21" customWidth="1"/>
    <col min="5" max="5" width="13.7109375" style="21" customWidth="1"/>
    <col min="6" max="6" width="12.140625" style="21" customWidth="1"/>
    <col min="7" max="7" width="13.85546875" style="60" customWidth="1"/>
    <col min="8" max="8" width="13.85546875" style="21" customWidth="1"/>
    <col min="9" max="9" width="11.85546875" style="21" customWidth="1"/>
    <col min="10" max="10" width="13.85546875" style="21" customWidth="1"/>
    <col min="11" max="16384" width="9.140625" style="21"/>
  </cols>
  <sheetData>
    <row r="1" spans="1:10" s="1" customFormat="1" x14ac:dyDescent="0.25">
      <c r="B1" s="2"/>
      <c r="C1" s="48"/>
      <c r="D1" s="2"/>
      <c r="E1" s="2"/>
      <c r="G1" s="61"/>
    </row>
    <row r="2" spans="1:10" s="1" customFormat="1" x14ac:dyDescent="0.25">
      <c r="B2" s="2"/>
      <c r="C2" s="48"/>
      <c r="D2" s="2"/>
      <c r="E2" s="2"/>
      <c r="G2" s="61"/>
    </row>
    <row r="3" spans="1:10" s="1" customFormat="1" x14ac:dyDescent="0.25">
      <c r="B3" s="2"/>
      <c r="C3" s="48"/>
      <c r="D3" s="2"/>
      <c r="E3" s="2"/>
      <c r="G3" s="61"/>
      <c r="I3" s="1" t="s">
        <v>146</v>
      </c>
    </row>
    <row r="4" spans="1:10" s="1" customFormat="1" x14ac:dyDescent="0.25">
      <c r="B4" s="2"/>
      <c r="C4" s="48"/>
      <c r="D4" s="2"/>
      <c r="E4" s="2"/>
      <c r="G4" s="61"/>
    </row>
    <row r="5" spans="1:10" s="1" customFormat="1" x14ac:dyDescent="0.25">
      <c r="A5" s="2" t="s">
        <v>0</v>
      </c>
      <c r="B5" s="2"/>
      <c r="C5" s="48"/>
      <c r="D5" s="3"/>
      <c r="E5" s="2"/>
      <c r="G5" s="61"/>
      <c r="H5" s="82" t="s">
        <v>1</v>
      </c>
      <c r="I5" s="82"/>
      <c r="J5" s="82"/>
    </row>
    <row r="6" spans="1:10" s="1" customFormat="1" x14ac:dyDescent="0.25">
      <c r="A6" s="89" t="s">
        <v>2</v>
      </c>
      <c r="B6" s="89"/>
      <c r="C6" s="89"/>
      <c r="D6" s="2"/>
      <c r="E6" s="2"/>
      <c r="G6" s="90" t="s">
        <v>147</v>
      </c>
      <c r="H6" s="90"/>
      <c r="I6" s="90"/>
      <c r="J6" s="90"/>
    </row>
    <row r="7" spans="1:10" s="1" customFormat="1" x14ac:dyDescent="0.25">
      <c r="A7" s="91" t="s">
        <v>3</v>
      </c>
      <c r="B7" s="91"/>
      <c r="C7" s="91"/>
      <c r="D7" s="2"/>
      <c r="E7" s="2"/>
      <c r="G7" s="90" t="s">
        <v>147</v>
      </c>
      <c r="H7" s="90"/>
      <c r="I7" s="90"/>
      <c r="J7" s="90"/>
    </row>
    <row r="8" spans="1:10" s="1" customFormat="1" x14ac:dyDescent="0.25">
      <c r="A8" s="82" t="s">
        <v>148</v>
      </c>
      <c r="B8" s="82"/>
      <c r="C8" s="82"/>
      <c r="D8" s="2"/>
      <c r="E8" s="2"/>
      <c r="G8" s="82"/>
      <c r="H8" s="82"/>
      <c r="I8" s="82"/>
      <c r="J8" s="82"/>
    </row>
    <row r="9" spans="1:10" s="1" customFormat="1" x14ac:dyDescent="0.25">
      <c r="B9" s="2"/>
      <c r="C9" s="48"/>
      <c r="D9" s="2"/>
      <c r="E9" s="2"/>
      <c r="G9" s="61"/>
      <c r="H9" s="82"/>
      <c r="I9" s="82"/>
      <c r="J9" s="82"/>
    </row>
    <row r="10" spans="1:10" s="1" customFormat="1" x14ac:dyDescent="0.25">
      <c r="B10" s="2"/>
      <c r="C10" s="48"/>
      <c r="D10" s="2"/>
      <c r="E10" s="2"/>
      <c r="G10" s="61"/>
    </row>
    <row r="11" spans="1:10" s="1" customFormat="1" x14ac:dyDescent="0.25">
      <c r="B11" s="2"/>
      <c r="C11" s="48"/>
      <c r="D11" s="2"/>
      <c r="E11" s="2"/>
      <c r="G11" s="61"/>
    </row>
    <row r="12" spans="1:10" s="1" customFormat="1" x14ac:dyDescent="0.25">
      <c r="B12" s="2"/>
      <c r="C12" s="48"/>
      <c r="D12" s="2"/>
      <c r="E12" s="2"/>
      <c r="G12" s="61"/>
      <c r="I12" s="4" t="s">
        <v>4</v>
      </c>
      <c r="J12" s="5" t="s">
        <v>5</v>
      </c>
    </row>
    <row r="13" spans="1:10" s="1" customFormat="1" x14ac:dyDescent="0.25">
      <c r="B13" s="2"/>
      <c r="C13" s="48"/>
      <c r="D13" s="2"/>
      <c r="E13" s="2"/>
      <c r="G13" s="61"/>
      <c r="I13" s="4" t="s">
        <v>6</v>
      </c>
      <c r="J13" s="5"/>
    </row>
    <row r="14" spans="1:10" s="1" customFormat="1" x14ac:dyDescent="0.25">
      <c r="B14" s="2"/>
      <c r="C14" s="48"/>
      <c r="D14" s="2"/>
      <c r="E14" s="2"/>
      <c r="G14" s="61"/>
      <c r="I14" s="4" t="s">
        <v>7</v>
      </c>
      <c r="J14" s="5"/>
    </row>
    <row r="15" spans="1:10" s="1" customFormat="1" x14ac:dyDescent="0.25">
      <c r="B15" s="2"/>
      <c r="C15" s="48"/>
      <c r="D15" s="2"/>
      <c r="E15" s="2"/>
      <c r="G15" s="61"/>
      <c r="I15" s="83" t="s">
        <v>8</v>
      </c>
      <c r="J15" s="84"/>
    </row>
    <row r="16" spans="1:10" s="1" customFormat="1" x14ac:dyDescent="0.25">
      <c r="B16" s="2"/>
      <c r="C16" s="48"/>
      <c r="D16" s="2"/>
      <c r="E16" s="2"/>
      <c r="G16" s="61"/>
    </row>
    <row r="17" spans="1:10" s="1" customFormat="1" x14ac:dyDescent="0.25">
      <c r="B17" s="2"/>
      <c r="C17" s="48"/>
      <c r="D17" s="2"/>
      <c r="E17" s="2"/>
      <c r="G17" s="61"/>
    </row>
    <row r="18" spans="1:10" s="1" customFormat="1" x14ac:dyDescent="0.25">
      <c r="A18" s="6" t="s">
        <v>9</v>
      </c>
      <c r="B18" s="7">
        <v>2021</v>
      </c>
      <c r="C18" s="49"/>
      <c r="D18" s="7"/>
      <c r="E18" s="7"/>
      <c r="F18" s="7"/>
      <c r="G18" s="49"/>
      <c r="H18" s="8"/>
      <c r="I18" s="85" t="s">
        <v>10</v>
      </c>
      <c r="J18" s="85"/>
    </row>
    <row r="19" spans="1:10" s="1" customFormat="1" x14ac:dyDescent="0.25">
      <c r="A19" s="9" t="s">
        <v>11</v>
      </c>
      <c r="B19" s="72" t="s">
        <v>12</v>
      </c>
      <c r="C19" s="72"/>
      <c r="D19" s="72"/>
      <c r="E19" s="72"/>
      <c r="F19" s="72"/>
      <c r="G19" s="72"/>
      <c r="H19" s="72"/>
      <c r="I19" s="10" t="s">
        <v>13</v>
      </c>
      <c r="J19" s="11" t="s">
        <v>14</v>
      </c>
    </row>
    <row r="20" spans="1:10" s="1" customFormat="1" x14ac:dyDescent="0.25">
      <c r="A20" s="9" t="s">
        <v>15</v>
      </c>
      <c r="B20" s="72" t="s">
        <v>16</v>
      </c>
      <c r="C20" s="72"/>
      <c r="D20" s="72"/>
      <c r="E20" s="72"/>
      <c r="F20" s="72"/>
      <c r="G20" s="49"/>
      <c r="H20" s="7"/>
      <c r="I20" s="10" t="s">
        <v>17</v>
      </c>
      <c r="J20" s="5"/>
    </row>
    <row r="21" spans="1:10" s="1" customFormat="1" x14ac:dyDescent="0.25">
      <c r="A21" s="9" t="s">
        <v>18</v>
      </c>
      <c r="B21" s="72" t="s">
        <v>19</v>
      </c>
      <c r="C21" s="72"/>
      <c r="D21" s="72"/>
      <c r="E21" s="72"/>
      <c r="F21" s="72"/>
      <c r="G21" s="86"/>
      <c r="H21" s="7"/>
      <c r="I21" s="10" t="s">
        <v>20</v>
      </c>
      <c r="J21" s="5"/>
    </row>
    <row r="22" spans="1:10" s="1" customFormat="1" x14ac:dyDescent="0.25">
      <c r="A22" s="9" t="s">
        <v>21</v>
      </c>
      <c r="B22" s="72" t="s">
        <v>22</v>
      </c>
      <c r="C22" s="72"/>
      <c r="D22" s="72"/>
      <c r="E22" s="72"/>
      <c r="F22" s="72"/>
      <c r="G22" s="87"/>
      <c r="H22" s="88"/>
      <c r="I22" s="10" t="s">
        <v>23</v>
      </c>
      <c r="J22" s="5"/>
    </row>
    <row r="23" spans="1:10" s="1" customFormat="1" x14ac:dyDescent="0.25">
      <c r="A23" s="9" t="s">
        <v>24</v>
      </c>
      <c r="B23" s="72" t="s">
        <v>25</v>
      </c>
      <c r="C23" s="72"/>
      <c r="D23" s="72"/>
      <c r="E23" s="72"/>
      <c r="F23" s="72"/>
      <c r="G23" s="72"/>
      <c r="H23" s="72"/>
      <c r="I23" s="10" t="s">
        <v>26</v>
      </c>
      <c r="J23" s="5"/>
    </row>
    <row r="24" spans="1:10" s="1" customFormat="1" x14ac:dyDescent="0.25">
      <c r="A24" s="9" t="s">
        <v>27</v>
      </c>
      <c r="B24" s="72" t="s">
        <v>28</v>
      </c>
      <c r="C24" s="72"/>
      <c r="D24" s="72"/>
      <c r="E24" s="72"/>
      <c r="F24" s="72"/>
      <c r="G24" s="62"/>
      <c r="H24" s="13"/>
      <c r="I24" s="10" t="s">
        <v>29</v>
      </c>
      <c r="J24" s="14" t="s">
        <v>30</v>
      </c>
    </row>
    <row r="25" spans="1:10" s="1" customFormat="1" ht="36" x14ac:dyDescent="0.25">
      <c r="A25" s="9" t="s">
        <v>31</v>
      </c>
      <c r="B25" s="72" t="s">
        <v>32</v>
      </c>
      <c r="C25" s="72"/>
      <c r="D25" s="72"/>
      <c r="E25" s="72"/>
      <c r="F25" s="72"/>
      <c r="G25" s="63"/>
      <c r="H25" s="15"/>
      <c r="I25" s="16" t="s">
        <v>33</v>
      </c>
      <c r="J25" s="17" t="s">
        <v>5</v>
      </c>
    </row>
    <row r="26" spans="1:10" s="1" customFormat="1" ht="36" x14ac:dyDescent="0.25">
      <c r="A26" s="9" t="s">
        <v>34</v>
      </c>
      <c r="B26" s="72" t="s">
        <v>35</v>
      </c>
      <c r="C26" s="72"/>
      <c r="D26" s="72"/>
      <c r="E26" s="72"/>
      <c r="F26" s="72"/>
      <c r="G26" s="63"/>
      <c r="H26" s="15"/>
      <c r="I26" s="16" t="s">
        <v>36</v>
      </c>
      <c r="J26" s="18"/>
    </row>
    <row r="27" spans="1:10" s="1" customFormat="1" ht="30" x14ac:dyDescent="0.25">
      <c r="A27" s="9" t="s">
        <v>37</v>
      </c>
      <c r="B27" s="72">
        <v>420</v>
      </c>
      <c r="C27" s="72"/>
      <c r="D27" s="72"/>
      <c r="E27" s="72"/>
      <c r="F27" s="72"/>
      <c r="G27" s="62"/>
      <c r="H27" s="12"/>
      <c r="I27" s="12"/>
      <c r="J27" s="19"/>
    </row>
    <row r="28" spans="1:10" s="1" customFormat="1" x14ac:dyDescent="0.25">
      <c r="A28" s="9" t="s">
        <v>38</v>
      </c>
      <c r="B28" s="72" t="s">
        <v>39</v>
      </c>
      <c r="C28" s="72"/>
      <c r="D28" s="72"/>
      <c r="E28" s="72"/>
      <c r="F28" s="72"/>
      <c r="G28" s="72"/>
      <c r="H28" s="7"/>
      <c r="I28" s="7"/>
      <c r="J28" s="8"/>
    </row>
    <row r="29" spans="1:10" s="1" customFormat="1" x14ac:dyDescent="0.25">
      <c r="A29" s="9" t="s">
        <v>40</v>
      </c>
      <c r="B29" s="72" t="s">
        <v>41</v>
      </c>
      <c r="C29" s="72"/>
      <c r="D29" s="72"/>
      <c r="E29" s="72"/>
      <c r="F29" s="72"/>
      <c r="G29" s="64"/>
      <c r="H29" s="12"/>
      <c r="I29" s="12"/>
      <c r="J29" s="19"/>
    </row>
    <row r="30" spans="1:10" s="1" customFormat="1" x14ac:dyDescent="0.25">
      <c r="A30" s="9" t="s">
        <v>42</v>
      </c>
      <c r="B30" s="72" t="s">
        <v>43</v>
      </c>
      <c r="C30" s="72"/>
      <c r="D30" s="72"/>
      <c r="E30" s="72"/>
      <c r="F30" s="72"/>
      <c r="G30" s="73"/>
      <c r="H30" s="7"/>
      <c r="I30" s="7"/>
      <c r="J30" s="8"/>
    </row>
    <row r="31" spans="1:10" s="1" customFormat="1" x14ac:dyDescent="0.25">
      <c r="C31" s="48"/>
      <c r="D31" s="2"/>
      <c r="E31" s="2"/>
      <c r="F31" s="2"/>
      <c r="G31" s="61"/>
    </row>
    <row r="32" spans="1:10" s="1" customFormat="1" x14ac:dyDescent="0.25">
      <c r="A32" s="71" t="s">
        <v>144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0" s="1" customFormat="1" ht="15.75" thickBot="1" x14ac:dyDescent="0.3">
      <c r="B33" s="20"/>
      <c r="C33" s="50"/>
      <c r="D33" s="20"/>
      <c r="E33" s="20"/>
      <c r="F33" s="20"/>
      <c r="G33" s="65"/>
      <c r="H33" s="20"/>
      <c r="I33" s="20"/>
      <c r="J33" s="20" t="s">
        <v>44</v>
      </c>
    </row>
    <row r="34" spans="1:10" ht="15.75" thickBot="1" x14ac:dyDescent="0.3">
      <c r="A34" s="74" t="s">
        <v>45</v>
      </c>
      <c r="B34" s="74" t="s">
        <v>46</v>
      </c>
      <c r="C34" s="76" t="s">
        <v>145</v>
      </c>
      <c r="D34" s="77"/>
      <c r="E34" s="77"/>
      <c r="F34" s="78"/>
      <c r="G34" s="79" t="s">
        <v>47</v>
      </c>
      <c r="H34" s="80"/>
      <c r="I34" s="80"/>
      <c r="J34" s="81"/>
    </row>
    <row r="35" spans="1:10" ht="30.75" thickBot="1" x14ac:dyDescent="0.3">
      <c r="A35" s="75"/>
      <c r="B35" s="75"/>
      <c r="C35" s="51" t="s">
        <v>48</v>
      </c>
      <c r="D35" s="22" t="s">
        <v>49</v>
      </c>
      <c r="E35" s="22" t="s">
        <v>50</v>
      </c>
      <c r="F35" s="22" t="s">
        <v>51</v>
      </c>
      <c r="G35" s="66" t="s">
        <v>48</v>
      </c>
      <c r="H35" s="17" t="s">
        <v>49</v>
      </c>
      <c r="I35" s="17" t="s">
        <v>50</v>
      </c>
      <c r="J35" s="17" t="s">
        <v>51</v>
      </c>
    </row>
    <row r="36" spans="1:10" ht="15.75" thickBot="1" x14ac:dyDescent="0.3">
      <c r="A36" s="23">
        <v>1</v>
      </c>
      <c r="B36" s="23">
        <v>2</v>
      </c>
      <c r="C36" s="52">
        <v>3</v>
      </c>
      <c r="D36" s="23">
        <v>4</v>
      </c>
      <c r="E36" s="23">
        <v>5</v>
      </c>
      <c r="F36" s="23">
        <v>6</v>
      </c>
      <c r="G36" s="52">
        <v>7</v>
      </c>
      <c r="H36" s="24">
        <v>8</v>
      </c>
      <c r="I36" s="24">
        <v>9</v>
      </c>
      <c r="J36" s="25">
        <v>10</v>
      </c>
    </row>
    <row r="37" spans="1:10" ht="15.75" thickBot="1" x14ac:dyDescent="0.3">
      <c r="A37" s="68" t="s">
        <v>52</v>
      </c>
      <c r="B37" s="69"/>
      <c r="C37" s="69"/>
      <c r="D37" s="69"/>
      <c r="E37" s="69"/>
      <c r="F37" s="69"/>
      <c r="G37" s="69"/>
      <c r="H37" s="69"/>
      <c r="I37" s="69"/>
      <c r="J37" s="70"/>
    </row>
    <row r="38" spans="1:10" ht="15.75" thickBot="1" x14ac:dyDescent="0.3">
      <c r="A38" s="68" t="s">
        <v>53</v>
      </c>
      <c r="B38" s="69"/>
      <c r="C38" s="69"/>
      <c r="D38" s="69"/>
      <c r="E38" s="69"/>
      <c r="F38" s="69"/>
      <c r="G38" s="69"/>
      <c r="H38" s="69"/>
      <c r="I38" s="69"/>
      <c r="J38" s="70"/>
    </row>
    <row r="39" spans="1:10" ht="30.75" thickBot="1" x14ac:dyDescent="0.3">
      <c r="A39" s="26" t="s">
        <v>54</v>
      </c>
      <c r="B39" s="27">
        <v>1010</v>
      </c>
      <c r="C39" s="53">
        <f>C40+C41</f>
        <v>18830</v>
      </c>
      <c r="D39" s="28">
        <f>D40+D41</f>
        <v>16608.399999999998</v>
      </c>
      <c r="E39" s="28">
        <f>D39-C39</f>
        <v>-2221.6000000000022</v>
      </c>
      <c r="F39" s="28">
        <f>100-ROUND(D39/C39*100,1)</f>
        <v>11.799999999999997</v>
      </c>
      <c r="G39" s="57">
        <f>G40+G41</f>
        <v>80024.7</v>
      </c>
      <c r="H39" s="28">
        <f>H40+H41</f>
        <v>71517.299999999988</v>
      </c>
      <c r="I39" s="28">
        <f>H39-G39</f>
        <v>-8507.4000000000087</v>
      </c>
      <c r="J39" s="28">
        <f>100-ROUND(H39/G39*100,1)</f>
        <v>10.599999999999994</v>
      </c>
    </row>
    <row r="40" spans="1:10" ht="30.75" thickBot="1" x14ac:dyDescent="0.3">
      <c r="A40" s="29" t="s">
        <v>55</v>
      </c>
      <c r="B40" s="27"/>
      <c r="C40" s="54">
        <v>18000</v>
      </c>
      <c r="D40" s="27">
        <v>15697.3</v>
      </c>
      <c r="E40" s="27">
        <f t="shared" ref="E40:E41" si="0">D40-C40</f>
        <v>-2302.7000000000007</v>
      </c>
      <c r="F40" s="27">
        <f t="shared" ref="F40:F41" si="1">100-ROUND(D40/C40*100,1)</f>
        <v>12.799999999999997</v>
      </c>
      <c r="G40" s="56">
        <v>77740.800000000003</v>
      </c>
      <c r="H40" s="27">
        <v>68901.399999999994</v>
      </c>
      <c r="I40" s="27">
        <f>H40-G40</f>
        <v>-8839.4000000000087</v>
      </c>
      <c r="J40" s="28">
        <f t="shared" ref="J40:J51" si="2">100-ROUND(H40/G40*100,1)</f>
        <v>11.400000000000006</v>
      </c>
    </row>
    <row r="41" spans="1:10" ht="45.75" thickBot="1" x14ac:dyDescent="0.3">
      <c r="A41" s="29" t="s">
        <v>56</v>
      </c>
      <c r="B41" s="27"/>
      <c r="C41" s="54">
        <v>830</v>
      </c>
      <c r="D41" s="27">
        <v>911.1</v>
      </c>
      <c r="E41" s="27">
        <f t="shared" si="0"/>
        <v>81.100000000000023</v>
      </c>
      <c r="F41" s="27">
        <f t="shared" si="1"/>
        <v>-9.7999999999999972</v>
      </c>
      <c r="G41" s="56">
        <v>2283.9</v>
      </c>
      <c r="H41" s="27">
        <v>2615.9</v>
      </c>
      <c r="I41" s="27">
        <f t="shared" ref="I41:I51" si="3">H41-G41</f>
        <v>332</v>
      </c>
      <c r="J41" s="28">
        <f t="shared" si="2"/>
        <v>-14.5</v>
      </c>
    </row>
    <row r="42" spans="1:10" ht="30.75" thickBot="1" x14ac:dyDescent="0.3">
      <c r="A42" s="26" t="s">
        <v>57</v>
      </c>
      <c r="B42" s="27">
        <v>1020</v>
      </c>
      <c r="C42" s="53">
        <f>C43</f>
        <v>2641</v>
      </c>
      <c r="D42" s="28">
        <f>D43</f>
        <v>10865.4</v>
      </c>
      <c r="E42" s="28">
        <f>D42-C42</f>
        <v>8224.4</v>
      </c>
      <c r="F42" s="28">
        <f>100-ROUND(D42/C42*100,1)</f>
        <v>-311.39999999999998</v>
      </c>
      <c r="G42" s="57">
        <f>G43</f>
        <v>12506.5</v>
      </c>
      <c r="H42" s="28">
        <f>H43</f>
        <v>15527.5</v>
      </c>
      <c r="I42" s="28">
        <f t="shared" si="3"/>
        <v>3021</v>
      </c>
      <c r="J42" s="28">
        <f t="shared" si="2"/>
        <v>-24.200000000000003</v>
      </c>
    </row>
    <row r="43" spans="1:10" ht="60.75" thickBot="1" x14ac:dyDescent="0.3">
      <c r="A43" s="29" t="s">
        <v>58</v>
      </c>
      <c r="B43" s="27"/>
      <c r="C43" s="54">
        <v>2641</v>
      </c>
      <c r="D43" s="27">
        <v>10865.4</v>
      </c>
      <c r="E43" s="28">
        <f>D43-C43</f>
        <v>8224.4</v>
      </c>
      <c r="F43" s="28">
        <f>100-ROUND(D43/C43*100,1)</f>
        <v>-311.39999999999998</v>
      </c>
      <c r="G43" s="56">
        <v>12506.5</v>
      </c>
      <c r="H43" s="27">
        <v>15527.5</v>
      </c>
      <c r="I43" s="27">
        <f t="shared" si="3"/>
        <v>3021</v>
      </c>
      <c r="J43" s="28">
        <f t="shared" si="2"/>
        <v>-24.200000000000003</v>
      </c>
    </row>
    <row r="44" spans="1:10" ht="30.75" thickBot="1" x14ac:dyDescent="0.3">
      <c r="A44" s="26" t="s">
        <v>59</v>
      </c>
      <c r="B44" s="27">
        <v>1030</v>
      </c>
      <c r="C44" s="53">
        <f>C45</f>
        <v>112</v>
      </c>
      <c r="D44" s="28">
        <f>D45</f>
        <v>0</v>
      </c>
      <c r="E44" s="28">
        <f t="shared" ref="E44:E48" si="4">D44-C44</f>
        <v>-112</v>
      </c>
      <c r="F44" s="28">
        <f t="shared" ref="F44:F47" si="5">100-ROUND(D44/C44*100,1)</f>
        <v>100</v>
      </c>
      <c r="G44" s="57">
        <f>G45</f>
        <v>255.6</v>
      </c>
      <c r="H44" s="28">
        <f>H45</f>
        <v>0</v>
      </c>
      <c r="I44" s="28">
        <f t="shared" si="3"/>
        <v>-255.6</v>
      </c>
      <c r="J44" s="28">
        <f t="shared" si="2"/>
        <v>100</v>
      </c>
    </row>
    <row r="45" spans="1:10" ht="30.75" thickBot="1" x14ac:dyDescent="0.3">
      <c r="A45" s="29" t="s">
        <v>60</v>
      </c>
      <c r="B45" s="27"/>
      <c r="C45" s="54">
        <v>112</v>
      </c>
      <c r="D45" s="27">
        <v>0</v>
      </c>
      <c r="E45" s="27">
        <f t="shared" si="4"/>
        <v>-112</v>
      </c>
      <c r="F45" s="27">
        <f t="shared" si="5"/>
        <v>100</v>
      </c>
      <c r="G45" s="56">
        <v>255.6</v>
      </c>
      <c r="H45" s="27">
        <v>0</v>
      </c>
      <c r="I45" s="27">
        <f t="shared" si="3"/>
        <v>-255.6</v>
      </c>
      <c r="J45" s="28">
        <f t="shared" si="2"/>
        <v>100</v>
      </c>
    </row>
    <row r="46" spans="1:10" ht="15.75" thickBot="1" x14ac:dyDescent="0.3">
      <c r="A46" s="30" t="s">
        <v>61</v>
      </c>
      <c r="B46" s="27">
        <v>1040</v>
      </c>
      <c r="C46" s="53">
        <f>C47+C48+C49+C50</f>
        <v>84</v>
      </c>
      <c r="D46" s="28">
        <f>D47+D50+D49+D48</f>
        <v>1431.1</v>
      </c>
      <c r="E46" s="28">
        <f t="shared" si="4"/>
        <v>1347.1</v>
      </c>
      <c r="F46" s="28">
        <f t="shared" si="5"/>
        <v>-1603.7</v>
      </c>
      <c r="G46" s="57">
        <f>SUM(G47:G50)</f>
        <v>168</v>
      </c>
      <c r="H46" s="28">
        <f>SUM(H47:H50)</f>
        <v>1900.5</v>
      </c>
      <c r="I46" s="28">
        <f>H46-G46</f>
        <v>1732.5</v>
      </c>
      <c r="J46" s="28">
        <f>100-ROUND(H46/G46*100,1)</f>
        <v>-1031.3</v>
      </c>
    </row>
    <row r="47" spans="1:10" ht="15.75" thickBot="1" x14ac:dyDescent="0.3">
      <c r="A47" s="29" t="s">
        <v>62</v>
      </c>
      <c r="B47" s="27">
        <v>1041</v>
      </c>
      <c r="C47" s="54">
        <v>4</v>
      </c>
      <c r="D47" s="27">
        <v>26.6</v>
      </c>
      <c r="E47" s="27">
        <f t="shared" si="4"/>
        <v>22.6</v>
      </c>
      <c r="F47" s="27">
        <f t="shared" si="5"/>
        <v>-565</v>
      </c>
      <c r="G47" s="56">
        <v>8</v>
      </c>
      <c r="H47" s="27">
        <v>43.4</v>
      </c>
      <c r="I47" s="27">
        <f t="shared" si="3"/>
        <v>35.4</v>
      </c>
      <c r="J47" s="27">
        <f t="shared" si="2"/>
        <v>-442.5</v>
      </c>
    </row>
    <row r="48" spans="1:10" ht="15.75" thickBot="1" x14ac:dyDescent="0.3">
      <c r="A48" s="29" t="s">
        <v>63</v>
      </c>
      <c r="B48" s="27">
        <v>1042</v>
      </c>
      <c r="C48" s="54"/>
      <c r="D48" s="37">
        <v>11.3</v>
      </c>
      <c r="E48" s="27">
        <f t="shared" si="4"/>
        <v>11.3</v>
      </c>
      <c r="F48" s="27">
        <v>-100</v>
      </c>
      <c r="G48" s="56">
        <v>0</v>
      </c>
      <c r="H48" s="27">
        <v>11.3</v>
      </c>
      <c r="I48" s="27">
        <f t="shared" si="3"/>
        <v>11.3</v>
      </c>
      <c r="J48" s="27">
        <v>-100</v>
      </c>
    </row>
    <row r="49" spans="1:10" ht="27" customHeight="1" thickBot="1" x14ac:dyDescent="0.3">
      <c r="A49" s="29" t="s">
        <v>64</v>
      </c>
      <c r="B49" s="27">
        <v>1043</v>
      </c>
      <c r="C49" s="55">
        <v>30</v>
      </c>
      <c r="D49" s="17">
        <v>1104.0999999999999</v>
      </c>
      <c r="E49" s="27">
        <f t="shared" ref="E49:E50" si="6">D49-C49</f>
        <v>1074.0999999999999</v>
      </c>
      <c r="F49" s="27">
        <f t="shared" ref="F49:F50" si="7">100-ROUND(D49/C49*100,1)</f>
        <v>-3580.3</v>
      </c>
      <c r="G49" s="56">
        <v>60</v>
      </c>
      <c r="H49" s="27">
        <v>1404.5</v>
      </c>
      <c r="I49" s="27">
        <f t="shared" si="3"/>
        <v>1344.5</v>
      </c>
      <c r="J49" s="27">
        <f t="shared" si="2"/>
        <v>-2240.8000000000002</v>
      </c>
    </row>
    <row r="50" spans="1:10" ht="15.75" thickBot="1" x14ac:dyDescent="0.3">
      <c r="A50" s="29" t="s">
        <v>65</v>
      </c>
      <c r="B50" s="27">
        <v>1044</v>
      </c>
      <c r="C50" s="54">
        <v>50</v>
      </c>
      <c r="D50" s="27">
        <v>289.10000000000002</v>
      </c>
      <c r="E50" s="27">
        <f t="shared" si="6"/>
        <v>239.10000000000002</v>
      </c>
      <c r="F50" s="27">
        <f t="shared" si="7"/>
        <v>-478.20000000000005</v>
      </c>
      <c r="G50" s="56">
        <v>100</v>
      </c>
      <c r="H50" s="27">
        <v>441.3</v>
      </c>
      <c r="I50" s="27">
        <f t="shared" si="3"/>
        <v>341.3</v>
      </c>
      <c r="J50" s="27">
        <f t="shared" si="2"/>
        <v>-341.3</v>
      </c>
    </row>
    <row r="51" spans="1:10" ht="30.75" thickBot="1" x14ac:dyDescent="0.3">
      <c r="A51" s="26" t="s">
        <v>66</v>
      </c>
      <c r="B51" s="27">
        <v>1045</v>
      </c>
      <c r="C51" s="53">
        <v>0</v>
      </c>
      <c r="D51" s="28">
        <v>748.4</v>
      </c>
      <c r="E51" s="27">
        <f t="shared" ref="E51" si="8">D51-C51</f>
        <v>748.4</v>
      </c>
      <c r="F51" s="27">
        <v>-100</v>
      </c>
      <c r="G51" s="57">
        <v>8969</v>
      </c>
      <c r="H51" s="28">
        <v>9717.4</v>
      </c>
      <c r="I51" s="28">
        <f t="shared" si="3"/>
        <v>748.39999999999964</v>
      </c>
      <c r="J51" s="27">
        <f t="shared" si="2"/>
        <v>-8.2999999999999972</v>
      </c>
    </row>
    <row r="52" spans="1:10" ht="15.75" thickBot="1" x14ac:dyDescent="0.3">
      <c r="A52" s="68" t="s">
        <v>67</v>
      </c>
      <c r="B52" s="69"/>
      <c r="C52" s="69"/>
      <c r="D52" s="69"/>
      <c r="E52" s="69"/>
      <c r="F52" s="69"/>
      <c r="G52" s="69"/>
      <c r="H52" s="69"/>
      <c r="I52" s="69"/>
      <c r="J52" s="70"/>
    </row>
    <row r="53" spans="1:10" ht="15.75" thickBot="1" x14ac:dyDescent="0.3">
      <c r="A53" s="26" t="s">
        <v>68</v>
      </c>
      <c r="B53" s="27">
        <v>1050</v>
      </c>
      <c r="C53" s="54">
        <v>14524</v>
      </c>
      <c r="D53" s="27">
        <v>12635.7</v>
      </c>
      <c r="E53" s="27">
        <f>D53-C53</f>
        <v>-1888.2999999999993</v>
      </c>
      <c r="F53" s="27">
        <f>100-ROUND(D53/C53*100,1)</f>
        <v>13</v>
      </c>
      <c r="G53" s="56">
        <v>59567.6</v>
      </c>
      <c r="H53" s="27">
        <v>50791.3</v>
      </c>
      <c r="I53" s="27">
        <f>H53-G53</f>
        <v>-8776.2999999999956</v>
      </c>
      <c r="J53" s="27">
        <f>100-ROUND(H53/G53*100,1)</f>
        <v>14.700000000000003</v>
      </c>
    </row>
    <row r="54" spans="1:10" ht="15.75" thickBot="1" x14ac:dyDescent="0.3">
      <c r="A54" s="26" t="s">
        <v>69</v>
      </c>
      <c r="B54" s="27">
        <v>1060</v>
      </c>
      <c r="C54" s="54">
        <v>3195.2</v>
      </c>
      <c r="D54" s="27">
        <v>2724.5</v>
      </c>
      <c r="E54" s="27">
        <f t="shared" ref="E54:E70" si="9">D54-C54</f>
        <v>-470.69999999999982</v>
      </c>
      <c r="F54" s="27">
        <f t="shared" ref="F54:F68" si="10">100-ROUND(D54/C54*100,1)</f>
        <v>14.700000000000003</v>
      </c>
      <c r="G54" s="56">
        <v>12364</v>
      </c>
      <c r="H54" s="27">
        <v>10591.5</v>
      </c>
      <c r="I54" s="27">
        <f t="shared" ref="I54:I70" si="11">H54-G54</f>
        <v>-1772.5</v>
      </c>
      <c r="J54" s="27">
        <f t="shared" ref="J54:J69" si="12">100-ROUND(H54/G54*100,1)</f>
        <v>14.299999999999997</v>
      </c>
    </row>
    <row r="55" spans="1:10" ht="15.75" thickBot="1" x14ac:dyDescent="0.3">
      <c r="A55" s="26" t="s">
        <v>70</v>
      </c>
      <c r="B55" s="27">
        <v>1070</v>
      </c>
      <c r="C55" s="54">
        <v>250</v>
      </c>
      <c r="D55" s="27">
        <v>663</v>
      </c>
      <c r="E55" s="27">
        <f t="shared" si="9"/>
        <v>413</v>
      </c>
      <c r="F55" s="27">
        <f t="shared" si="10"/>
        <v>-165.2</v>
      </c>
      <c r="G55" s="56">
        <v>1529.4</v>
      </c>
      <c r="H55" s="27">
        <v>3382.9</v>
      </c>
      <c r="I55" s="27">
        <f>H55-G55</f>
        <v>1853.5</v>
      </c>
      <c r="J55" s="27">
        <f t="shared" si="12"/>
        <v>-121.19999999999999</v>
      </c>
    </row>
    <row r="56" spans="1:10" ht="15.75" thickBot="1" x14ac:dyDescent="0.3">
      <c r="A56" s="26" t="s">
        <v>71</v>
      </c>
      <c r="B56" s="27">
        <v>1080</v>
      </c>
      <c r="C56" s="54">
        <v>665.1</v>
      </c>
      <c r="D56" s="27">
        <v>2388.1</v>
      </c>
      <c r="E56" s="27">
        <f t="shared" si="9"/>
        <v>1723</v>
      </c>
      <c r="F56" s="27">
        <f t="shared" si="10"/>
        <v>-259.10000000000002</v>
      </c>
      <c r="G56" s="56">
        <v>7973.4</v>
      </c>
      <c r="H56" s="27">
        <v>9513.7999999999993</v>
      </c>
      <c r="I56" s="27">
        <f t="shared" si="11"/>
        <v>1540.3999999999996</v>
      </c>
      <c r="J56" s="27">
        <f t="shared" si="12"/>
        <v>-19.299999999999997</v>
      </c>
    </row>
    <row r="57" spans="1:10" ht="15.75" thickBot="1" x14ac:dyDescent="0.3">
      <c r="A57" s="26" t="s">
        <v>72</v>
      </c>
      <c r="B57" s="27">
        <v>1090</v>
      </c>
      <c r="C57" s="54">
        <v>200</v>
      </c>
      <c r="D57" s="27">
        <v>225.1</v>
      </c>
      <c r="E57" s="27">
        <f t="shared" si="9"/>
        <v>25.099999999999994</v>
      </c>
      <c r="F57" s="27">
        <f t="shared" si="10"/>
        <v>-12.599999999999994</v>
      </c>
      <c r="G57" s="56">
        <v>819.9</v>
      </c>
      <c r="H57" s="27">
        <v>789.4</v>
      </c>
      <c r="I57" s="27">
        <f t="shared" si="11"/>
        <v>-30.5</v>
      </c>
      <c r="J57" s="27">
        <f t="shared" si="12"/>
        <v>3.7000000000000028</v>
      </c>
    </row>
    <row r="58" spans="1:10" ht="15.75" thickBot="1" x14ac:dyDescent="0.3">
      <c r="A58" s="26" t="s">
        <v>73</v>
      </c>
      <c r="B58" s="27">
        <v>1100</v>
      </c>
      <c r="C58" s="54">
        <v>100</v>
      </c>
      <c r="D58" s="27">
        <v>673.8</v>
      </c>
      <c r="E58" s="27">
        <f t="shared" si="9"/>
        <v>573.79999999999995</v>
      </c>
      <c r="F58" s="27">
        <f t="shared" si="10"/>
        <v>-573.79999999999995</v>
      </c>
      <c r="G58" s="56">
        <v>983.3</v>
      </c>
      <c r="H58" s="27">
        <v>1691.6</v>
      </c>
      <c r="I58" s="27">
        <f t="shared" si="11"/>
        <v>708.3</v>
      </c>
      <c r="J58" s="27">
        <f t="shared" si="12"/>
        <v>-72</v>
      </c>
    </row>
    <row r="59" spans="1:10" ht="15.75" thickBot="1" x14ac:dyDescent="0.3">
      <c r="A59" s="26" t="s">
        <v>74</v>
      </c>
      <c r="B59" s="27">
        <v>1110</v>
      </c>
      <c r="C59" s="54">
        <v>50</v>
      </c>
      <c r="D59" s="27">
        <v>17.600000000000001</v>
      </c>
      <c r="E59" s="27">
        <f t="shared" si="9"/>
        <v>-32.4</v>
      </c>
      <c r="F59" s="27">
        <f t="shared" si="10"/>
        <v>64.8</v>
      </c>
      <c r="G59" s="56">
        <v>85.9</v>
      </c>
      <c r="H59" s="27">
        <v>42.1</v>
      </c>
      <c r="I59" s="27">
        <f t="shared" si="11"/>
        <v>-43.800000000000004</v>
      </c>
      <c r="J59" s="27">
        <f t="shared" si="12"/>
        <v>51</v>
      </c>
    </row>
    <row r="60" spans="1:10" ht="30.75" thickBot="1" x14ac:dyDescent="0.3">
      <c r="A60" s="26" t="s">
        <v>75</v>
      </c>
      <c r="B60" s="27">
        <v>1120</v>
      </c>
      <c r="C60" s="53">
        <f>C62+C63+C65+C61</f>
        <v>2641</v>
      </c>
      <c r="D60" s="28">
        <f>D62+D63+D65+D61</f>
        <v>4275.5</v>
      </c>
      <c r="E60" s="28">
        <f t="shared" si="9"/>
        <v>1634.5</v>
      </c>
      <c r="F60" s="28">
        <f t="shared" si="10"/>
        <v>-61.900000000000006</v>
      </c>
      <c r="G60" s="57">
        <f>SUM(G61:G65)</f>
        <v>8208.9</v>
      </c>
      <c r="H60" s="28">
        <f>SUM(H61:H66)</f>
        <v>7222.7000000000007</v>
      </c>
      <c r="I60" s="28">
        <f t="shared" si="11"/>
        <v>-986.19999999999891</v>
      </c>
      <c r="J60" s="28">
        <f t="shared" si="12"/>
        <v>12</v>
      </c>
    </row>
    <row r="61" spans="1:10" ht="15.75" thickBot="1" x14ac:dyDescent="0.3">
      <c r="A61" s="29" t="s">
        <v>76</v>
      </c>
      <c r="B61" s="27">
        <v>1121</v>
      </c>
      <c r="C61" s="54">
        <v>2000</v>
      </c>
      <c r="D61" s="27">
        <v>2619.6999999999998</v>
      </c>
      <c r="E61" s="27">
        <f t="shared" si="9"/>
        <v>619.69999999999982</v>
      </c>
      <c r="F61" s="27">
        <f t="shared" si="10"/>
        <v>-31</v>
      </c>
      <c r="G61" s="56">
        <v>6229.5</v>
      </c>
      <c r="H61" s="27">
        <v>4849.2</v>
      </c>
      <c r="I61" s="27">
        <f t="shared" si="11"/>
        <v>-1380.3000000000002</v>
      </c>
      <c r="J61" s="27">
        <f t="shared" si="12"/>
        <v>22.200000000000003</v>
      </c>
    </row>
    <row r="62" spans="1:10" ht="30.75" thickBot="1" x14ac:dyDescent="0.3">
      <c r="A62" s="29" t="s">
        <v>77</v>
      </c>
      <c r="B62" s="27">
        <v>1122</v>
      </c>
      <c r="C62" s="54">
        <v>111</v>
      </c>
      <c r="D62" s="27">
        <v>264.2</v>
      </c>
      <c r="E62" s="27">
        <f t="shared" si="9"/>
        <v>153.19999999999999</v>
      </c>
      <c r="F62" s="27">
        <f t="shared" si="10"/>
        <v>-138</v>
      </c>
      <c r="G62" s="56">
        <v>295.5</v>
      </c>
      <c r="H62" s="27">
        <v>288.5</v>
      </c>
      <c r="I62" s="27">
        <f t="shared" si="11"/>
        <v>-7</v>
      </c>
      <c r="J62" s="27">
        <f t="shared" si="12"/>
        <v>2.4000000000000057</v>
      </c>
    </row>
    <row r="63" spans="1:10" ht="15.75" thickBot="1" x14ac:dyDescent="0.3">
      <c r="A63" s="29" t="s">
        <v>78</v>
      </c>
      <c r="B63" s="27">
        <v>1123</v>
      </c>
      <c r="C63" s="54">
        <v>500</v>
      </c>
      <c r="D63" s="27">
        <v>1316.6</v>
      </c>
      <c r="E63" s="27">
        <f t="shared" si="9"/>
        <v>816.59999999999991</v>
      </c>
      <c r="F63" s="27">
        <f t="shared" si="10"/>
        <v>-163.30000000000001</v>
      </c>
      <c r="G63" s="56">
        <v>1601</v>
      </c>
      <c r="H63" s="27">
        <v>1963.3</v>
      </c>
      <c r="I63" s="27">
        <f t="shared" si="11"/>
        <v>362.29999999999995</v>
      </c>
      <c r="J63" s="27">
        <f t="shared" si="12"/>
        <v>-22.599999999999994</v>
      </c>
    </row>
    <row r="64" spans="1:10" ht="15.75" thickBot="1" x14ac:dyDescent="0.3">
      <c r="A64" s="29" t="s">
        <v>79</v>
      </c>
      <c r="B64" s="27">
        <v>1124</v>
      </c>
      <c r="C64" s="54"/>
      <c r="D64" s="27">
        <v>18.600000000000001</v>
      </c>
      <c r="E64" s="27"/>
      <c r="F64" s="27"/>
      <c r="G64" s="56"/>
      <c r="H64" s="27">
        <v>18.600000000000001</v>
      </c>
      <c r="I64" s="27">
        <v>18.600000000000001</v>
      </c>
      <c r="J64" s="27">
        <v>-100</v>
      </c>
    </row>
    <row r="65" spans="1:10" ht="15.75" thickBot="1" x14ac:dyDescent="0.3">
      <c r="A65" s="29" t="s">
        <v>80</v>
      </c>
      <c r="B65" s="27">
        <v>1125</v>
      </c>
      <c r="C65" s="54">
        <v>30</v>
      </c>
      <c r="D65" s="27">
        <v>75</v>
      </c>
      <c r="E65" s="27">
        <f t="shared" si="9"/>
        <v>45</v>
      </c>
      <c r="F65" s="27">
        <f t="shared" si="10"/>
        <v>-150</v>
      </c>
      <c r="G65" s="56">
        <v>82.9</v>
      </c>
      <c r="H65" s="27">
        <v>103.1</v>
      </c>
      <c r="I65" s="27">
        <f t="shared" si="11"/>
        <v>20.199999999999989</v>
      </c>
      <c r="J65" s="27">
        <f t="shared" si="12"/>
        <v>-24.400000000000006</v>
      </c>
    </row>
    <row r="66" spans="1:10" ht="15.75" thickBot="1" x14ac:dyDescent="0.3">
      <c r="A66" s="29" t="s">
        <v>81</v>
      </c>
      <c r="B66" s="27">
        <v>1126</v>
      </c>
      <c r="C66" s="54"/>
      <c r="D66" s="27"/>
      <c r="E66" s="27"/>
      <c r="F66" s="27"/>
      <c r="G66" s="56"/>
      <c r="H66" s="27"/>
      <c r="I66" s="27"/>
      <c r="J66" s="27"/>
    </row>
    <row r="67" spans="1:10" ht="45.75" thickBot="1" x14ac:dyDescent="0.3">
      <c r="A67" s="26" t="s">
        <v>82</v>
      </c>
      <c r="B67" s="27">
        <v>1130</v>
      </c>
      <c r="C67" s="54">
        <v>30</v>
      </c>
      <c r="D67" s="27">
        <v>15</v>
      </c>
      <c r="E67" s="27">
        <f t="shared" si="9"/>
        <v>-15</v>
      </c>
      <c r="F67" s="27">
        <f t="shared" si="10"/>
        <v>50</v>
      </c>
      <c r="G67" s="56">
        <v>151.19999999999999</v>
      </c>
      <c r="H67" s="27">
        <v>58.4</v>
      </c>
      <c r="I67" s="27">
        <f t="shared" si="11"/>
        <v>-92.799999999999983</v>
      </c>
      <c r="J67" s="27">
        <f t="shared" si="12"/>
        <v>61.4</v>
      </c>
    </row>
    <row r="68" spans="1:10" ht="15.75" thickBot="1" x14ac:dyDescent="0.3">
      <c r="A68" s="26" t="s">
        <v>83</v>
      </c>
      <c r="B68" s="27">
        <v>1140</v>
      </c>
      <c r="C68" s="54">
        <v>11.7</v>
      </c>
      <c r="D68" s="27">
        <v>13.1</v>
      </c>
      <c r="E68" s="27">
        <f t="shared" si="9"/>
        <v>1.4000000000000004</v>
      </c>
      <c r="F68" s="27">
        <f t="shared" si="10"/>
        <v>-12</v>
      </c>
      <c r="G68" s="56">
        <v>47.5</v>
      </c>
      <c r="H68" s="27">
        <v>39</v>
      </c>
      <c r="I68" s="27">
        <f t="shared" si="11"/>
        <v>-8.5</v>
      </c>
      <c r="J68" s="27">
        <f t="shared" si="12"/>
        <v>17.900000000000006</v>
      </c>
    </row>
    <row r="69" spans="1:10" ht="15.75" thickBot="1" x14ac:dyDescent="0.3">
      <c r="A69" s="26" t="s">
        <v>84</v>
      </c>
      <c r="B69" s="27">
        <v>1150</v>
      </c>
      <c r="C69" s="54"/>
      <c r="D69" s="27"/>
      <c r="E69" s="27"/>
      <c r="F69" s="27"/>
      <c r="G69" s="56">
        <v>99.9</v>
      </c>
      <c r="H69" s="27">
        <v>99.9</v>
      </c>
      <c r="I69" s="27">
        <f t="shared" si="11"/>
        <v>0</v>
      </c>
      <c r="J69" s="27">
        <f t="shared" si="12"/>
        <v>0</v>
      </c>
    </row>
    <row r="70" spans="1:10" ht="15.75" thickBot="1" x14ac:dyDescent="0.3">
      <c r="A70" s="26" t="s">
        <v>85</v>
      </c>
      <c r="B70" s="27">
        <v>1160</v>
      </c>
      <c r="C70" s="54"/>
      <c r="D70" s="27">
        <v>6021.9</v>
      </c>
      <c r="E70" s="27">
        <f t="shared" si="9"/>
        <v>6021.9</v>
      </c>
      <c r="F70" s="27">
        <v>-100</v>
      </c>
      <c r="G70" s="56">
        <v>10092.799999999999</v>
      </c>
      <c r="H70" s="27">
        <v>14440.1</v>
      </c>
      <c r="I70" s="27">
        <f t="shared" si="11"/>
        <v>4347.3000000000011</v>
      </c>
      <c r="J70" s="27">
        <f t="shared" ref="J70" si="13">100-ROUND(H70/G70*100,1)</f>
        <v>-43.099999999999994</v>
      </c>
    </row>
    <row r="71" spans="1:10" ht="15.75" thickBot="1" x14ac:dyDescent="0.3">
      <c r="A71" s="26" t="s">
        <v>86</v>
      </c>
      <c r="B71" s="27">
        <v>1170</v>
      </c>
      <c r="C71" s="54"/>
      <c r="D71" s="27"/>
      <c r="E71" s="27"/>
      <c r="F71" s="27"/>
      <c r="G71" s="56"/>
      <c r="H71" s="27"/>
      <c r="I71" s="27"/>
      <c r="J71" s="27"/>
    </row>
    <row r="72" spans="1:10" ht="15.75" thickBot="1" x14ac:dyDescent="0.3">
      <c r="A72" s="29" t="s">
        <v>87</v>
      </c>
      <c r="B72" s="27">
        <v>1171</v>
      </c>
      <c r="C72" s="54"/>
      <c r="D72" s="27"/>
      <c r="E72" s="27"/>
      <c r="F72" s="27"/>
      <c r="G72" s="56"/>
      <c r="H72" s="27"/>
      <c r="I72" s="27"/>
      <c r="J72" s="27"/>
    </row>
    <row r="73" spans="1:10" ht="15.75" thickBot="1" x14ac:dyDescent="0.3">
      <c r="A73" s="26" t="s">
        <v>88</v>
      </c>
      <c r="B73" s="27">
        <v>1180</v>
      </c>
      <c r="C73" s="54"/>
      <c r="D73" s="27"/>
      <c r="E73" s="27"/>
      <c r="F73" s="27"/>
      <c r="G73" s="56"/>
      <c r="H73" s="27"/>
      <c r="I73" s="27"/>
      <c r="J73" s="27"/>
    </row>
    <row r="74" spans="1:10" ht="15.75" thickBot="1" x14ac:dyDescent="0.3">
      <c r="A74" s="30" t="s">
        <v>89</v>
      </c>
      <c r="B74" s="27">
        <v>1190</v>
      </c>
      <c r="C74" s="54">
        <f>C39+C42+C44+C51+C46</f>
        <v>21667</v>
      </c>
      <c r="D74" s="27">
        <f>D39+D42+D44+D51+D46</f>
        <v>29653.299999999996</v>
      </c>
      <c r="E74" s="27">
        <f>D74-C74</f>
        <v>7986.2999999999956</v>
      </c>
      <c r="F74" s="27">
        <f t="shared" ref="F74:F75" si="14">100-ROUND(D74/C74*100,1)</f>
        <v>-36.900000000000006</v>
      </c>
      <c r="G74" s="56">
        <f>G39+G42+G46+G44+G51</f>
        <v>101923.8</v>
      </c>
      <c r="H74" s="27">
        <f>H39+H42+H455+H46+H44+H51</f>
        <v>98662.699999999983</v>
      </c>
      <c r="I74" s="27">
        <f t="shared" ref="I74" si="15">H74-G74</f>
        <v>-3261.1000000000204</v>
      </c>
      <c r="J74" s="39">
        <f>100-ROUND(H74/G74*100,1)</f>
        <v>3.2000000000000028</v>
      </c>
    </row>
    <row r="75" spans="1:10" ht="15.75" thickBot="1" x14ac:dyDescent="0.3">
      <c r="A75" s="30" t="s">
        <v>90</v>
      </c>
      <c r="B75" s="27">
        <v>1200</v>
      </c>
      <c r="C75" s="54">
        <f>C53+C54+C55+C56+C57+C58+C59+C60+C67+C68+C70</f>
        <v>21667</v>
      </c>
      <c r="D75" s="27">
        <f>D53+D54+D55+D56+D57+D58+D59+D60+D67+D68+D70+D69</f>
        <v>29653.299999999996</v>
      </c>
      <c r="E75" s="27">
        <f>D75-C75</f>
        <v>7986.2999999999956</v>
      </c>
      <c r="F75" s="27">
        <f t="shared" si="14"/>
        <v>-36.900000000000006</v>
      </c>
      <c r="G75" s="56">
        <f>G53+G54+G55+G56+G57+G58+G59+G60+G67+G68+G70+G69</f>
        <v>101923.79999999997</v>
      </c>
      <c r="H75" s="27">
        <f>H53+H54+H55+H56+H57+H58+H59+H60+H67+H68+H70+H69</f>
        <v>98662.7</v>
      </c>
      <c r="I75" s="27">
        <f>I53+I54+I55+I56+I57+I58+I59+I60+I67+I68+I70</f>
        <v>-3261.099999999994</v>
      </c>
      <c r="J75" s="39">
        <f t="shared" ref="J75" si="16">100-ROUND(H75/G75*100,1)</f>
        <v>3.2000000000000028</v>
      </c>
    </row>
    <row r="76" spans="1:10" ht="15.75" thickBot="1" x14ac:dyDescent="0.3">
      <c r="A76" s="30" t="s">
        <v>91</v>
      </c>
      <c r="B76" s="27">
        <v>1210</v>
      </c>
      <c r="C76" s="27">
        <f>C74-C75</f>
        <v>0</v>
      </c>
      <c r="D76" s="27">
        <f>D74-D75</f>
        <v>0</v>
      </c>
      <c r="E76" s="27">
        <v>0</v>
      </c>
      <c r="F76" s="27">
        <f t="shared" ref="F76:H76" si="17">F74-F75</f>
        <v>0</v>
      </c>
      <c r="G76" s="56">
        <f t="shared" si="17"/>
        <v>0</v>
      </c>
      <c r="H76" s="27">
        <f t="shared" si="17"/>
        <v>0</v>
      </c>
      <c r="I76" s="27">
        <v>0</v>
      </c>
      <c r="J76" s="27">
        <f t="shared" ref="J76" si="18">J74-J75</f>
        <v>0</v>
      </c>
    </row>
    <row r="77" spans="1:10" ht="15.75" thickBot="1" x14ac:dyDescent="0.3">
      <c r="A77" s="26"/>
      <c r="B77" s="27"/>
      <c r="C77" s="56"/>
      <c r="D77" s="27"/>
      <c r="E77" s="27"/>
      <c r="F77" s="27"/>
      <c r="G77" s="56"/>
      <c r="H77" s="27"/>
      <c r="I77" s="27"/>
      <c r="J77" s="27"/>
    </row>
    <row r="78" spans="1:10" ht="15.75" thickBot="1" x14ac:dyDescent="0.3">
      <c r="A78" s="30" t="s">
        <v>92</v>
      </c>
      <c r="B78" s="27"/>
      <c r="C78" s="56"/>
      <c r="D78" s="27"/>
      <c r="E78" s="27"/>
      <c r="F78" s="27"/>
      <c r="G78" s="56"/>
      <c r="H78" s="27"/>
      <c r="I78" s="27"/>
      <c r="J78" s="27"/>
    </row>
    <row r="79" spans="1:10" ht="30.75" thickBot="1" x14ac:dyDescent="0.3">
      <c r="A79" s="26" t="s">
        <v>93</v>
      </c>
      <c r="B79" s="27">
        <v>2010</v>
      </c>
      <c r="C79" s="56"/>
      <c r="D79" s="27"/>
      <c r="E79" s="27"/>
      <c r="F79" s="27"/>
      <c r="G79" s="56"/>
      <c r="H79" s="27"/>
      <c r="I79" s="27"/>
      <c r="J79" s="27"/>
    </row>
    <row r="80" spans="1:10" ht="30.75" thickBot="1" x14ac:dyDescent="0.3">
      <c r="A80" s="26" t="s">
        <v>94</v>
      </c>
      <c r="B80" s="27">
        <v>2020</v>
      </c>
      <c r="C80" s="56"/>
      <c r="D80" s="27"/>
      <c r="E80" s="27"/>
      <c r="F80" s="27"/>
      <c r="G80" s="56"/>
      <c r="H80" s="27"/>
      <c r="I80" s="27"/>
      <c r="J80" s="27"/>
    </row>
    <row r="81" spans="1:10" ht="30.75" thickBot="1" x14ac:dyDescent="0.3">
      <c r="A81" s="26" t="s">
        <v>95</v>
      </c>
      <c r="B81" s="27">
        <v>2030</v>
      </c>
      <c r="C81" s="56"/>
      <c r="D81" s="27"/>
      <c r="E81" s="27"/>
      <c r="F81" s="27"/>
      <c r="G81" s="56"/>
      <c r="H81" s="27"/>
      <c r="I81" s="27"/>
      <c r="J81" s="27"/>
    </row>
    <row r="82" spans="1:10" ht="15.75" thickBot="1" x14ac:dyDescent="0.3">
      <c r="A82" s="26" t="s">
        <v>96</v>
      </c>
      <c r="B82" s="27">
        <v>2040</v>
      </c>
      <c r="C82" s="56"/>
      <c r="D82" s="27"/>
      <c r="E82" s="27"/>
      <c r="F82" s="27"/>
      <c r="G82" s="56"/>
      <c r="H82" s="27"/>
      <c r="I82" s="27"/>
      <c r="J82" s="27"/>
    </row>
    <row r="83" spans="1:10" ht="15.75" thickBot="1" x14ac:dyDescent="0.3">
      <c r="A83" s="26"/>
      <c r="B83" s="27"/>
      <c r="C83" s="56"/>
      <c r="D83" s="27"/>
      <c r="E83" s="27"/>
      <c r="F83" s="27"/>
      <c r="G83" s="56"/>
      <c r="H83" s="27"/>
      <c r="I83" s="27"/>
      <c r="J83" s="27"/>
    </row>
    <row r="84" spans="1:10" ht="15.75" thickBot="1" x14ac:dyDescent="0.3">
      <c r="A84" s="30" t="s">
        <v>97</v>
      </c>
      <c r="B84" s="27"/>
      <c r="C84" s="56"/>
      <c r="D84" s="27"/>
      <c r="E84" s="27"/>
      <c r="F84" s="27"/>
      <c r="G84" s="56"/>
      <c r="H84" s="27"/>
      <c r="I84" s="27"/>
      <c r="J84" s="27"/>
    </row>
    <row r="85" spans="1:10" ht="15.75" thickBot="1" x14ac:dyDescent="0.3">
      <c r="A85" s="26" t="s">
        <v>98</v>
      </c>
      <c r="B85" s="27">
        <v>3010</v>
      </c>
      <c r="C85" s="56"/>
      <c r="D85" s="27"/>
      <c r="E85" s="27"/>
      <c r="F85" s="27"/>
      <c r="G85" s="56"/>
      <c r="H85" s="27"/>
      <c r="I85" s="27"/>
      <c r="J85" s="27"/>
    </row>
    <row r="86" spans="1:10" ht="30.75" thickBot="1" x14ac:dyDescent="0.3">
      <c r="A86" s="29" t="s">
        <v>99</v>
      </c>
      <c r="B86" s="27">
        <v>3011</v>
      </c>
      <c r="C86" s="56"/>
      <c r="D86" s="27"/>
      <c r="E86" s="27"/>
      <c r="F86" s="27"/>
      <c r="G86" s="56"/>
      <c r="H86" s="27"/>
      <c r="I86" s="27"/>
      <c r="J86" s="27"/>
    </row>
    <row r="87" spans="1:10" ht="15.75" thickBot="1" x14ac:dyDescent="0.3">
      <c r="A87" s="30" t="s">
        <v>100</v>
      </c>
      <c r="B87" s="27">
        <v>3020</v>
      </c>
      <c r="C87" s="57">
        <f>C89+C94</f>
        <v>3000</v>
      </c>
      <c r="D87" s="28">
        <f t="shared" ref="D87:H87" si="19">D89+D94</f>
        <v>6021.9</v>
      </c>
      <c r="E87" s="28">
        <f>D87-C87</f>
        <v>3021.8999999999996</v>
      </c>
      <c r="F87" s="28">
        <f t="shared" ref="F87" si="20">100-ROUND(D87/C87*100,1)</f>
        <v>-100.69999999999999</v>
      </c>
      <c r="G87" s="57">
        <f t="shared" si="19"/>
        <v>9916.4</v>
      </c>
      <c r="H87" s="28">
        <f t="shared" si="19"/>
        <v>14440.099999999999</v>
      </c>
      <c r="I87" s="28">
        <f>H87-G87</f>
        <v>4523.6999999999989</v>
      </c>
      <c r="J87" s="28">
        <f t="shared" ref="J87" si="21">100-ROUND(H87/G87*100,1)</f>
        <v>-45.599999999999994</v>
      </c>
    </row>
    <row r="88" spans="1:10" ht="15.75" thickBot="1" x14ac:dyDescent="0.3">
      <c r="A88" s="29" t="s">
        <v>101</v>
      </c>
      <c r="B88" s="27">
        <v>3021</v>
      </c>
      <c r="C88" s="56"/>
      <c r="D88" s="27"/>
      <c r="E88" s="27"/>
      <c r="F88" s="27"/>
      <c r="G88" s="56"/>
      <c r="H88" s="27"/>
      <c r="I88" s="27"/>
      <c r="J88" s="27"/>
    </row>
    <row r="89" spans="1:10" ht="27" customHeight="1" thickBot="1" x14ac:dyDescent="0.3">
      <c r="A89" s="31" t="s">
        <v>102</v>
      </c>
      <c r="B89" s="28"/>
      <c r="C89" s="57">
        <f>C90+C91</f>
        <v>2000</v>
      </c>
      <c r="D89" s="28">
        <f t="shared" ref="D89" si="22">D90+D91</f>
        <v>3914.4</v>
      </c>
      <c r="E89" s="28">
        <f>D89-C89</f>
        <v>1914.4</v>
      </c>
      <c r="F89" s="28">
        <f t="shared" ref="F89:F91" si="23">100-ROUND(D89/C89*100,1)</f>
        <v>-95.699999999999989</v>
      </c>
      <c r="G89" s="57">
        <f t="shared" ref="G89:H89" si="24">G90+G91</f>
        <v>4434</v>
      </c>
      <c r="H89" s="28">
        <f t="shared" si="24"/>
        <v>7745.2</v>
      </c>
      <c r="I89" s="28">
        <f>H89-G89</f>
        <v>3311.2</v>
      </c>
      <c r="J89" s="28">
        <f t="shared" ref="J89:J91" si="25">100-ROUND(H89/G89*100,1)</f>
        <v>-74.699999999999989</v>
      </c>
    </row>
    <row r="90" spans="1:10" ht="30.75" thickBot="1" x14ac:dyDescent="0.3">
      <c r="A90" s="29" t="s">
        <v>103</v>
      </c>
      <c r="B90" s="27">
        <v>3022</v>
      </c>
      <c r="C90" s="56"/>
      <c r="D90" s="27"/>
      <c r="E90" s="27">
        <f>D90-C90</f>
        <v>0</v>
      </c>
      <c r="F90" s="27">
        <v>0</v>
      </c>
      <c r="G90" s="56">
        <v>2434</v>
      </c>
      <c r="H90" s="27">
        <v>3838.2</v>
      </c>
      <c r="I90" s="27">
        <f t="shared" ref="I90" si="26">H90-G90</f>
        <v>1404.1999999999998</v>
      </c>
      <c r="J90" s="27">
        <f t="shared" si="25"/>
        <v>-57.699999999999989</v>
      </c>
    </row>
    <row r="91" spans="1:10" ht="30.75" thickBot="1" x14ac:dyDescent="0.3">
      <c r="A91" s="29" t="s">
        <v>104</v>
      </c>
      <c r="B91" s="27">
        <v>3022</v>
      </c>
      <c r="C91" s="56">
        <v>2000</v>
      </c>
      <c r="D91" s="27">
        <v>3914.4</v>
      </c>
      <c r="E91" s="27">
        <f>D91-C91</f>
        <v>1914.4</v>
      </c>
      <c r="F91" s="27">
        <f t="shared" si="23"/>
        <v>-95.699999999999989</v>
      </c>
      <c r="G91" s="56">
        <v>2000</v>
      </c>
      <c r="H91" s="27">
        <v>3907</v>
      </c>
      <c r="I91" s="27">
        <f>H91-G91</f>
        <v>1907</v>
      </c>
      <c r="J91" s="27">
        <f t="shared" si="25"/>
        <v>-95.4</v>
      </c>
    </row>
    <row r="92" spans="1:10" ht="30.75" thickBot="1" x14ac:dyDescent="0.3">
      <c r="A92" s="29" t="s">
        <v>105</v>
      </c>
      <c r="B92" s="27">
        <v>3023</v>
      </c>
      <c r="C92" s="56"/>
      <c r="D92" s="27"/>
      <c r="E92" s="27"/>
      <c r="F92" s="27"/>
      <c r="G92" s="56"/>
      <c r="H92" s="27"/>
      <c r="I92" s="27"/>
      <c r="J92" s="27"/>
    </row>
    <row r="93" spans="1:10" ht="30.75" thickBot="1" x14ac:dyDescent="0.3">
      <c r="A93" s="29" t="s">
        <v>106</v>
      </c>
      <c r="B93" s="27">
        <v>3024</v>
      </c>
      <c r="C93" s="56"/>
      <c r="D93" s="27"/>
      <c r="E93" s="27"/>
      <c r="F93" s="27"/>
      <c r="G93" s="56"/>
      <c r="H93" s="27"/>
      <c r="I93" s="27"/>
      <c r="J93" s="27"/>
    </row>
    <row r="94" spans="1:10" ht="43.5" thickBot="1" x14ac:dyDescent="0.3">
      <c r="A94" s="31" t="s">
        <v>107</v>
      </c>
      <c r="B94" s="28"/>
      <c r="C94" s="57">
        <f>C95+C96</f>
        <v>1000</v>
      </c>
      <c r="D94" s="28">
        <f t="shared" ref="D94:H94" si="27">D95+D96</f>
        <v>2107.5</v>
      </c>
      <c r="E94" s="28">
        <f t="shared" si="27"/>
        <v>1107.5</v>
      </c>
      <c r="F94" s="28">
        <f t="shared" si="27"/>
        <v>-110.80000000000001</v>
      </c>
      <c r="G94" s="57">
        <f t="shared" si="27"/>
        <v>5482.4</v>
      </c>
      <c r="H94" s="28">
        <f t="shared" si="27"/>
        <v>6694.9</v>
      </c>
      <c r="I94" s="28">
        <f>H94-G94</f>
        <v>1212.5</v>
      </c>
      <c r="J94" s="28">
        <f t="shared" ref="J94:J96" si="28">100-ROUND(H94/G94*100,1)</f>
        <v>-22.099999999999994</v>
      </c>
    </row>
    <row r="95" spans="1:10" ht="60.75" thickBot="1" x14ac:dyDescent="0.3">
      <c r="A95" s="29" t="s">
        <v>108</v>
      </c>
      <c r="B95" s="27">
        <v>3025</v>
      </c>
      <c r="C95" s="56">
        <v>1000</v>
      </c>
      <c r="D95" s="27">
        <v>2107.5</v>
      </c>
      <c r="E95" s="27">
        <f t="shared" ref="E95" si="29">D95-C95</f>
        <v>1107.5</v>
      </c>
      <c r="F95" s="27">
        <f t="shared" ref="F95" si="30">100-ROUND(D95/C95*100,1)</f>
        <v>-110.80000000000001</v>
      </c>
      <c r="G95" s="56">
        <v>3000</v>
      </c>
      <c r="H95" s="27">
        <v>3923.7</v>
      </c>
      <c r="I95" s="27">
        <f t="shared" ref="I95:I96" si="31">H95-G95</f>
        <v>923.69999999999982</v>
      </c>
      <c r="J95" s="27">
        <f t="shared" si="28"/>
        <v>-30.800000000000011</v>
      </c>
    </row>
    <row r="96" spans="1:10" ht="45.75" thickBot="1" x14ac:dyDescent="0.3">
      <c r="A96" s="29" t="s">
        <v>109</v>
      </c>
      <c r="B96" s="27">
        <v>3025</v>
      </c>
      <c r="C96" s="56"/>
      <c r="D96" s="27"/>
      <c r="E96" s="27"/>
      <c r="F96" s="27"/>
      <c r="G96" s="56">
        <v>2482.4</v>
      </c>
      <c r="H96" s="27">
        <v>2771.2</v>
      </c>
      <c r="I96" s="27">
        <f t="shared" si="31"/>
        <v>288.79999999999973</v>
      </c>
      <c r="J96" s="27">
        <f t="shared" si="28"/>
        <v>-11.599999999999994</v>
      </c>
    </row>
    <row r="97" spans="1:10" ht="15.75" thickBot="1" x14ac:dyDescent="0.3">
      <c r="A97" s="29" t="s">
        <v>110</v>
      </c>
      <c r="B97" s="27">
        <v>3026</v>
      </c>
      <c r="C97" s="56"/>
      <c r="D97" s="27"/>
      <c r="E97" s="27"/>
      <c r="F97" s="27"/>
      <c r="G97" s="56"/>
      <c r="H97" s="27"/>
      <c r="I97" s="27"/>
      <c r="J97" s="27"/>
    </row>
    <row r="98" spans="1:10" ht="15.75" thickBot="1" x14ac:dyDescent="0.3">
      <c r="A98" s="26" t="s">
        <v>111</v>
      </c>
      <c r="B98" s="27">
        <v>3030</v>
      </c>
      <c r="C98" s="56"/>
      <c r="D98" s="27"/>
      <c r="E98" s="27"/>
      <c r="F98" s="27"/>
      <c r="G98" s="56"/>
      <c r="H98" s="27"/>
      <c r="I98" s="27"/>
      <c r="J98" s="27"/>
    </row>
    <row r="99" spans="1:10" ht="15.75" thickBot="1" x14ac:dyDescent="0.3">
      <c r="A99" s="30" t="s">
        <v>112</v>
      </c>
      <c r="B99" s="27"/>
      <c r="C99" s="56"/>
      <c r="D99" s="27"/>
      <c r="E99" s="27"/>
      <c r="F99" s="27"/>
      <c r="G99" s="56"/>
      <c r="H99" s="27"/>
      <c r="I99" s="27"/>
      <c r="J99" s="27"/>
    </row>
    <row r="100" spans="1:10" ht="30.75" thickBot="1" x14ac:dyDescent="0.3">
      <c r="A100" s="26" t="s">
        <v>113</v>
      </c>
      <c r="B100" s="27">
        <v>4010</v>
      </c>
      <c r="C100" s="56"/>
      <c r="D100" s="27"/>
      <c r="E100" s="27"/>
      <c r="F100" s="27"/>
      <c r="G100" s="56"/>
      <c r="H100" s="27"/>
      <c r="I100" s="27"/>
      <c r="J100" s="27"/>
    </row>
    <row r="101" spans="1:10" ht="15.75" thickBot="1" x14ac:dyDescent="0.3">
      <c r="A101" s="29" t="s">
        <v>114</v>
      </c>
      <c r="B101" s="27">
        <v>4011</v>
      </c>
      <c r="C101" s="56"/>
      <c r="D101" s="27"/>
      <c r="E101" s="27"/>
      <c r="F101" s="27"/>
      <c r="G101" s="56"/>
      <c r="H101" s="27"/>
      <c r="I101" s="27"/>
      <c r="J101" s="27"/>
    </row>
    <row r="102" spans="1:10" ht="15.75" thickBot="1" x14ac:dyDescent="0.3">
      <c r="A102" s="29" t="s">
        <v>115</v>
      </c>
      <c r="B102" s="27">
        <v>4012</v>
      </c>
      <c r="C102" s="56"/>
      <c r="D102" s="27"/>
      <c r="E102" s="27"/>
      <c r="F102" s="27"/>
      <c r="G102" s="56"/>
      <c r="H102" s="27"/>
      <c r="I102" s="27"/>
      <c r="J102" s="27"/>
    </row>
    <row r="103" spans="1:10" ht="15.75" thickBot="1" x14ac:dyDescent="0.3">
      <c r="A103" s="29" t="s">
        <v>116</v>
      </c>
      <c r="B103" s="27">
        <v>4013</v>
      </c>
      <c r="C103" s="56"/>
      <c r="D103" s="27"/>
      <c r="E103" s="27"/>
      <c r="F103" s="27"/>
      <c r="G103" s="56"/>
      <c r="H103" s="27"/>
      <c r="I103" s="27"/>
      <c r="J103" s="27"/>
    </row>
    <row r="104" spans="1:10" ht="15.75" thickBot="1" x14ac:dyDescent="0.3">
      <c r="A104" s="26" t="s">
        <v>117</v>
      </c>
      <c r="B104" s="27">
        <v>4020</v>
      </c>
      <c r="C104" s="56"/>
      <c r="D104" s="27"/>
      <c r="E104" s="27"/>
      <c r="F104" s="27"/>
      <c r="G104" s="56"/>
      <c r="H104" s="27"/>
      <c r="I104" s="27"/>
      <c r="J104" s="27"/>
    </row>
    <row r="105" spans="1:10" ht="30.75" thickBot="1" x14ac:dyDescent="0.3">
      <c r="A105" s="26" t="s">
        <v>118</v>
      </c>
      <c r="B105" s="27">
        <v>4030</v>
      </c>
      <c r="C105" s="56"/>
      <c r="D105" s="27"/>
      <c r="E105" s="27"/>
      <c r="F105" s="27"/>
      <c r="G105" s="56"/>
      <c r="H105" s="27"/>
      <c r="I105" s="27"/>
      <c r="J105" s="27"/>
    </row>
    <row r="106" spans="1:10" ht="15.75" thickBot="1" x14ac:dyDescent="0.3">
      <c r="A106" s="29" t="s">
        <v>114</v>
      </c>
      <c r="B106" s="27">
        <v>4031</v>
      </c>
      <c r="C106" s="56"/>
      <c r="D106" s="27"/>
      <c r="E106" s="27"/>
      <c r="F106" s="27"/>
      <c r="G106" s="56"/>
      <c r="H106" s="27"/>
      <c r="I106" s="27"/>
      <c r="J106" s="27"/>
    </row>
    <row r="107" spans="1:10" ht="15.75" thickBot="1" x14ac:dyDescent="0.3">
      <c r="A107" s="29" t="s">
        <v>115</v>
      </c>
      <c r="B107" s="27">
        <v>4032</v>
      </c>
      <c r="C107" s="56"/>
      <c r="D107" s="27"/>
      <c r="E107" s="27"/>
      <c r="F107" s="27"/>
      <c r="G107" s="56"/>
      <c r="H107" s="27"/>
      <c r="I107" s="27"/>
      <c r="J107" s="27"/>
    </row>
    <row r="108" spans="1:10" ht="15.75" thickBot="1" x14ac:dyDescent="0.3">
      <c r="A108" s="29" t="s">
        <v>116</v>
      </c>
      <c r="B108" s="27">
        <v>4033</v>
      </c>
      <c r="C108" s="56"/>
      <c r="D108" s="27"/>
      <c r="E108" s="27"/>
      <c r="F108" s="27"/>
      <c r="G108" s="56"/>
      <c r="H108" s="27"/>
      <c r="I108" s="27"/>
      <c r="J108" s="27"/>
    </row>
    <row r="109" spans="1:10" ht="15.75" thickBot="1" x14ac:dyDescent="0.3">
      <c r="A109" s="26" t="s">
        <v>119</v>
      </c>
      <c r="B109" s="27">
        <v>4040</v>
      </c>
      <c r="C109" s="56"/>
      <c r="D109" s="27"/>
      <c r="E109" s="27"/>
      <c r="F109" s="27"/>
      <c r="G109" s="56"/>
      <c r="H109" s="27"/>
      <c r="I109" s="27"/>
      <c r="J109" s="27"/>
    </row>
    <row r="110" spans="1:10" ht="15.75" thickBot="1" x14ac:dyDescent="0.3">
      <c r="A110" s="26"/>
      <c r="B110" s="27"/>
      <c r="C110" s="56"/>
      <c r="D110" s="27"/>
      <c r="E110" s="27"/>
      <c r="F110" s="27"/>
      <c r="G110" s="56"/>
      <c r="H110" s="27"/>
      <c r="I110" s="27"/>
      <c r="J110" s="27"/>
    </row>
    <row r="111" spans="1:10" ht="15.75" thickBot="1" x14ac:dyDescent="0.3">
      <c r="A111" s="30" t="s">
        <v>120</v>
      </c>
      <c r="B111" s="27"/>
      <c r="C111" s="56"/>
      <c r="D111" s="27"/>
      <c r="E111" s="27"/>
      <c r="F111" s="27"/>
      <c r="G111" s="56"/>
      <c r="H111" s="27"/>
      <c r="I111" s="27"/>
      <c r="J111" s="27"/>
    </row>
    <row r="112" spans="1:10" ht="15.75" thickBot="1" x14ac:dyDescent="0.3">
      <c r="A112" s="26" t="s">
        <v>121</v>
      </c>
      <c r="B112" s="27">
        <v>5010</v>
      </c>
      <c r="C112" s="56"/>
      <c r="D112" s="27"/>
      <c r="E112" s="27"/>
      <c r="F112" s="27"/>
      <c r="G112" s="56"/>
      <c r="H112" s="27"/>
      <c r="I112" s="27"/>
      <c r="J112" s="27"/>
    </row>
    <row r="113" spans="1:10" ht="30.75" thickBot="1" x14ac:dyDescent="0.3">
      <c r="A113" s="26" t="s">
        <v>122</v>
      </c>
      <c r="B113" s="27">
        <v>5020</v>
      </c>
      <c r="C113" s="56"/>
      <c r="D113" s="27"/>
      <c r="E113" s="27"/>
      <c r="F113" s="27"/>
      <c r="G113" s="56"/>
      <c r="H113" s="27"/>
      <c r="I113" s="27"/>
      <c r="J113" s="27"/>
    </row>
    <row r="114" spans="1:10" ht="45.75" thickBot="1" x14ac:dyDescent="0.3">
      <c r="A114" s="26" t="s">
        <v>123</v>
      </c>
      <c r="B114" s="27">
        <v>5030</v>
      </c>
      <c r="C114" s="56"/>
      <c r="D114" s="27"/>
      <c r="E114" s="27"/>
      <c r="F114" s="27"/>
      <c r="G114" s="56"/>
      <c r="H114" s="27"/>
      <c r="I114" s="27"/>
      <c r="J114" s="27"/>
    </row>
    <row r="115" spans="1:10" ht="15.75" thickBot="1" x14ac:dyDescent="0.3">
      <c r="A115" s="26" t="s">
        <v>124</v>
      </c>
      <c r="B115" s="27">
        <v>5040</v>
      </c>
      <c r="C115" s="56"/>
      <c r="D115" s="27"/>
      <c r="E115" s="27"/>
      <c r="F115" s="27"/>
      <c r="G115" s="56"/>
      <c r="H115" s="27"/>
      <c r="I115" s="27"/>
      <c r="J115" s="27"/>
    </row>
    <row r="116" spans="1:10" ht="15.75" thickBot="1" x14ac:dyDescent="0.3">
      <c r="A116" s="26"/>
      <c r="B116" s="27"/>
      <c r="C116" s="56"/>
      <c r="D116" s="27"/>
      <c r="E116" s="27"/>
      <c r="F116" s="27"/>
      <c r="G116" s="56"/>
      <c r="H116" s="27"/>
      <c r="I116" s="27"/>
      <c r="J116" s="27"/>
    </row>
    <row r="117" spans="1:10" ht="15.75" thickBot="1" x14ac:dyDescent="0.3">
      <c r="A117" s="30" t="s">
        <v>125</v>
      </c>
      <c r="B117" s="27"/>
      <c r="C117" s="56"/>
      <c r="D117" s="27"/>
      <c r="E117" s="27"/>
      <c r="F117" s="27"/>
      <c r="G117" s="56"/>
      <c r="H117" s="27"/>
      <c r="I117" s="27"/>
      <c r="J117" s="27"/>
    </row>
    <row r="118" spans="1:10" ht="15.75" thickBot="1" x14ac:dyDescent="0.3">
      <c r="A118" s="26" t="s">
        <v>126</v>
      </c>
      <c r="B118" s="27">
        <v>6010</v>
      </c>
      <c r="C118" s="56"/>
      <c r="D118" s="27"/>
      <c r="E118" s="27"/>
      <c r="F118" s="27"/>
      <c r="G118" s="56"/>
      <c r="H118" s="27"/>
      <c r="I118" s="27"/>
      <c r="J118" s="27"/>
    </row>
    <row r="119" spans="1:10" ht="15.75" thickBot="1" x14ac:dyDescent="0.3">
      <c r="A119" s="26" t="s">
        <v>127</v>
      </c>
      <c r="B119" s="27">
        <v>6020</v>
      </c>
      <c r="C119" s="56"/>
      <c r="D119" s="27"/>
      <c r="E119" s="27"/>
      <c r="F119" s="27"/>
      <c r="G119" s="56"/>
      <c r="H119" s="27"/>
      <c r="I119" s="27"/>
      <c r="J119" s="27"/>
    </row>
    <row r="120" spans="1:10" ht="15.75" thickBot="1" x14ac:dyDescent="0.3">
      <c r="A120" s="26" t="s">
        <v>128</v>
      </c>
      <c r="B120" s="27">
        <v>6030</v>
      </c>
      <c r="C120" s="56"/>
      <c r="D120" s="27"/>
      <c r="E120" s="27"/>
      <c r="F120" s="27"/>
      <c r="G120" s="56"/>
      <c r="H120" s="27"/>
      <c r="I120" s="27"/>
      <c r="J120" s="27"/>
    </row>
    <row r="121" spans="1:10" ht="15.75" thickBot="1" x14ac:dyDescent="0.3">
      <c r="A121" s="26" t="s">
        <v>129</v>
      </c>
      <c r="B121" s="27">
        <v>6040</v>
      </c>
      <c r="C121" s="56"/>
      <c r="D121" s="27"/>
      <c r="E121" s="27"/>
      <c r="F121" s="27"/>
      <c r="G121" s="56"/>
      <c r="H121" s="27"/>
      <c r="I121" s="27"/>
      <c r="J121" s="27"/>
    </row>
    <row r="122" spans="1:10" ht="15.75" thickBot="1" x14ac:dyDescent="0.3">
      <c r="A122" s="26" t="s">
        <v>130</v>
      </c>
      <c r="B122" s="27">
        <v>6050</v>
      </c>
      <c r="C122" s="56"/>
      <c r="D122" s="27"/>
      <c r="E122" s="27"/>
      <c r="F122" s="27"/>
      <c r="G122" s="56"/>
      <c r="H122" s="27"/>
      <c r="I122" s="27"/>
      <c r="J122" s="27"/>
    </row>
    <row r="123" spans="1:10" ht="15.75" thickBot="1" x14ac:dyDescent="0.3">
      <c r="A123" s="26"/>
      <c r="B123" s="27"/>
      <c r="C123" s="56"/>
      <c r="D123" s="27"/>
      <c r="E123" s="27"/>
      <c r="F123" s="27"/>
      <c r="G123" s="56"/>
      <c r="H123" s="27"/>
      <c r="I123" s="27"/>
      <c r="J123" s="27"/>
    </row>
    <row r="124" spans="1:10" ht="15.75" thickBot="1" x14ac:dyDescent="0.3">
      <c r="A124" s="30" t="s">
        <v>131</v>
      </c>
      <c r="B124" s="32"/>
      <c r="C124" s="56"/>
      <c r="D124" s="27"/>
      <c r="E124" s="27"/>
      <c r="F124" s="27"/>
      <c r="G124" s="56"/>
      <c r="H124" s="27"/>
      <c r="I124" s="27"/>
      <c r="J124" s="27"/>
    </row>
    <row r="125" spans="1:10" ht="60.75" thickBot="1" x14ac:dyDescent="0.3">
      <c r="A125" s="26" t="s">
        <v>132</v>
      </c>
      <c r="B125" s="27">
        <v>7010</v>
      </c>
      <c r="C125" s="58">
        <f>SUM(C126:C131)</f>
        <v>600</v>
      </c>
      <c r="D125" s="33">
        <f>SUM(D126:D131)</f>
        <v>546</v>
      </c>
      <c r="E125" s="28">
        <f>D125-C125</f>
        <v>-54</v>
      </c>
      <c r="F125" s="28">
        <f t="shared" ref="F125:F131" si="32">100-ROUND(D125/C125*100,1)</f>
        <v>9</v>
      </c>
      <c r="G125" s="58">
        <v>420</v>
      </c>
      <c r="H125" s="33">
        <f>SUM(H126:H131)</f>
        <v>440</v>
      </c>
      <c r="I125" s="28">
        <f>H125-G125</f>
        <v>20</v>
      </c>
      <c r="J125" s="28">
        <f t="shared" ref="J125:J138" si="33">100-ROUND(H125/G125*100,1)</f>
        <v>-4.7999999999999972</v>
      </c>
    </row>
    <row r="126" spans="1:10" ht="15.75" thickBot="1" x14ac:dyDescent="0.3">
      <c r="A126" s="29" t="s">
        <v>133</v>
      </c>
      <c r="B126" s="27">
        <v>7011</v>
      </c>
      <c r="C126" s="59">
        <v>1</v>
      </c>
      <c r="D126" s="34">
        <v>1</v>
      </c>
      <c r="E126" s="27">
        <f t="shared" ref="E126:E138" si="34">D126-C126</f>
        <v>0</v>
      </c>
      <c r="F126" s="27">
        <f t="shared" si="32"/>
        <v>0</v>
      </c>
      <c r="G126" s="59">
        <v>1</v>
      </c>
      <c r="H126" s="34">
        <v>1</v>
      </c>
      <c r="I126" s="27">
        <f t="shared" ref="I126:I138" si="35">H126-G126</f>
        <v>0</v>
      </c>
      <c r="J126" s="27">
        <f t="shared" si="33"/>
        <v>0</v>
      </c>
    </row>
    <row r="127" spans="1:10" ht="15.75" thickBot="1" x14ac:dyDescent="0.3">
      <c r="A127" s="29" t="s">
        <v>134</v>
      </c>
      <c r="B127" s="27">
        <v>7012</v>
      </c>
      <c r="C127" s="59">
        <v>111</v>
      </c>
      <c r="D127" s="34">
        <v>109</v>
      </c>
      <c r="E127" s="27">
        <f t="shared" si="34"/>
        <v>-2</v>
      </c>
      <c r="F127" s="27">
        <f t="shared" si="32"/>
        <v>1.7999999999999972</v>
      </c>
      <c r="G127" s="59">
        <v>75.5</v>
      </c>
      <c r="H127" s="34">
        <v>105</v>
      </c>
      <c r="I127" s="27">
        <f t="shared" si="35"/>
        <v>29.5</v>
      </c>
      <c r="J127" s="27">
        <f t="shared" si="33"/>
        <v>-39.099999999999994</v>
      </c>
    </row>
    <row r="128" spans="1:10" ht="15.75" thickBot="1" x14ac:dyDescent="0.3">
      <c r="A128" s="29" t="s">
        <v>135</v>
      </c>
      <c r="B128" s="27">
        <v>7013</v>
      </c>
      <c r="C128" s="59">
        <v>30</v>
      </c>
      <c r="D128" s="34">
        <v>28</v>
      </c>
      <c r="E128" s="27">
        <f t="shared" si="34"/>
        <v>-2</v>
      </c>
      <c r="F128" s="27">
        <f t="shared" si="32"/>
        <v>6.7000000000000028</v>
      </c>
      <c r="G128" s="59">
        <v>26.5</v>
      </c>
      <c r="H128" s="34">
        <v>25</v>
      </c>
      <c r="I128" s="27">
        <f t="shared" si="35"/>
        <v>-1.5</v>
      </c>
      <c r="J128" s="27">
        <f t="shared" si="33"/>
        <v>5.7000000000000028</v>
      </c>
    </row>
    <row r="129" spans="1:14" ht="15.75" thickBot="1" x14ac:dyDescent="0.3">
      <c r="A129" s="29" t="s">
        <v>136</v>
      </c>
      <c r="B129" s="27">
        <v>7014</v>
      </c>
      <c r="C129" s="59">
        <v>240</v>
      </c>
      <c r="D129" s="34">
        <v>220</v>
      </c>
      <c r="E129" s="27">
        <f t="shared" si="34"/>
        <v>-20</v>
      </c>
      <c r="F129" s="27">
        <f t="shared" si="32"/>
        <v>8.2999999999999972</v>
      </c>
      <c r="G129" s="59">
        <v>183</v>
      </c>
      <c r="H129" s="34">
        <v>180</v>
      </c>
      <c r="I129" s="27">
        <f t="shared" si="35"/>
        <v>-3</v>
      </c>
      <c r="J129" s="27">
        <f t="shared" si="33"/>
        <v>1.5999999999999943</v>
      </c>
    </row>
    <row r="130" spans="1:14" ht="15.75" thickBot="1" x14ac:dyDescent="0.3">
      <c r="A130" s="29" t="s">
        <v>137</v>
      </c>
      <c r="B130" s="27">
        <v>7015</v>
      </c>
      <c r="C130" s="59">
        <v>131</v>
      </c>
      <c r="D130" s="34">
        <v>113</v>
      </c>
      <c r="E130" s="27">
        <f t="shared" si="34"/>
        <v>-18</v>
      </c>
      <c r="F130" s="27">
        <f t="shared" si="32"/>
        <v>13.700000000000003</v>
      </c>
      <c r="G130" s="59">
        <v>94</v>
      </c>
      <c r="H130" s="34">
        <v>77</v>
      </c>
      <c r="I130" s="27">
        <f t="shared" si="35"/>
        <v>-17</v>
      </c>
      <c r="J130" s="27">
        <f t="shared" si="33"/>
        <v>18.099999999999994</v>
      </c>
    </row>
    <row r="131" spans="1:14" ht="15.75" thickBot="1" x14ac:dyDescent="0.3">
      <c r="A131" s="29" t="s">
        <v>138</v>
      </c>
      <c r="B131" s="27">
        <v>7016</v>
      </c>
      <c r="C131" s="59">
        <v>87</v>
      </c>
      <c r="D131" s="34">
        <v>75</v>
      </c>
      <c r="E131" s="27">
        <f t="shared" si="34"/>
        <v>-12</v>
      </c>
      <c r="F131" s="27">
        <f t="shared" si="32"/>
        <v>13.799999999999997</v>
      </c>
      <c r="G131" s="59">
        <v>40</v>
      </c>
      <c r="H131" s="34">
        <v>52</v>
      </c>
      <c r="I131" s="27">
        <f t="shared" si="35"/>
        <v>12</v>
      </c>
      <c r="J131" s="27">
        <f t="shared" si="33"/>
        <v>-30</v>
      </c>
    </row>
    <row r="132" spans="1:14" ht="15.75" thickBot="1" x14ac:dyDescent="0.3">
      <c r="A132" s="26" t="s">
        <v>139</v>
      </c>
      <c r="B132" s="27">
        <v>7020</v>
      </c>
      <c r="C132" s="58">
        <f>SUM(C133:C138)</f>
        <v>17719.2</v>
      </c>
      <c r="D132" s="33">
        <f>SUM(D133:D138)</f>
        <v>15360.2</v>
      </c>
      <c r="E132" s="28">
        <f t="shared" si="34"/>
        <v>-2359</v>
      </c>
      <c r="F132" s="28">
        <f>100-ROUND(D132/C132*100,1)</f>
        <v>13.299999999999997</v>
      </c>
      <c r="G132" s="58">
        <f>SUM(G133:G138)</f>
        <v>71931.599999999991</v>
      </c>
      <c r="H132" s="33">
        <f>SUM(H133:H138)</f>
        <v>62382.8</v>
      </c>
      <c r="I132" s="28">
        <f t="shared" si="35"/>
        <v>-9548.7999999999884</v>
      </c>
      <c r="J132" s="45">
        <f t="shared" si="33"/>
        <v>13.299999999999997</v>
      </c>
      <c r="N132" s="35"/>
    </row>
    <row r="133" spans="1:14" ht="14.25" customHeight="1" thickBot="1" x14ac:dyDescent="0.3">
      <c r="A133" s="29" t="s">
        <v>133</v>
      </c>
      <c r="B133" s="27">
        <v>7021</v>
      </c>
      <c r="C133" s="59">
        <v>105.4</v>
      </c>
      <c r="D133" s="34">
        <v>105.4</v>
      </c>
      <c r="E133" s="27">
        <f t="shared" si="34"/>
        <v>0</v>
      </c>
      <c r="F133" s="27">
        <f t="shared" ref="F133:F145" si="36">100-ROUND(D133/C133*100,1)</f>
        <v>0</v>
      </c>
      <c r="G133" s="67">
        <v>421.6</v>
      </c>
      <c r="H133" s="36">
        <v>421.6</v>
      </c>
      <c r="I133" s="42">
        <f>H133-G133</f>
        <v>0</v>
      </c>
      <c r="J133" s="44">
        <f t="shared" si="33"/>
        <v>0</v>
      </c>
      <c r="K133" s="41"/>
      <c r="N133" s="35"/>
    </row>
    <row r="134" spans="1:14" ht="15.75" thickBot="1" x14ac:dyDescent="0.3">
      <c r="A134" s="29" t="s">
        <v>134</v>
      </c>
      <c r="B134" s="27">
        <v>7022</v>
      </c>
      <c r="C134" s="59">
        <v>4313.8</v>
      </c>
      <c r="D134" s="34">
        <v>3801.4</v>
      </c>
      <c r="E134" s="27">
        <f t="shared" si="34"/>
        <v>-512.40000000000009</v>
      </c>
      <c r="F134" s="27">
        <f t="shared" si="36"/>
        <v>11.900000000000006</v>
      </c>
      <c r="G134" s="67">
        <v>19206.8</v>
      </c>
      <c r="H134" s="36">
        <v>17644.400000000001</v>
      </c>
      <c r="I134" s="43">
        <f t="shared" si="35"/>
        <v>-1562.3999999999978</v>
      </c>
      <c r="J134" s="46">
        <f t="shared" si="33"/>
        <v>8.0999999999999943</v>
      </c>
      <c r="K134" s="41"/>
      <c r="N134" s="35"/>
    </row>
    <row r="135" spans="1:14" ht="26.45" customHeight="1" thickBot="1" x14ac:dyDescent="0.3">
      <c r="A135" s="29" t="s">
        <v>135</v>
      </c>
      <c r="B135" s="27">
        <v>7023</v>
      </c>
      <c r="C135" s="59">
        <v>837.9</v>
      </c>
      <c r="D135" s="34">
        <v>689.2</v>
      </c>
      <c r="E135" s="27">
        <f t="shared" si="34"/>
        <v>-148.69999999999993</v>
      </c>
      <c r="F135" s="27">
        <f t="shared" si="36"/>
        <v>17.700000000000003</v>
      </c>
      <c r="G135" s="67">
        <v>3751.6</v>
      </c>
      <c r="H135" s="36">
        <v>3552.8</v>
      </c>
      <c r="I135" s="43">
        <f t="shared" si="35"/>
        <v>-198.79999999999973</v>
      </c>
      <c r="J135" s="46">
        <f t="shared" si="33"/>
        <v>5.2999999999999972</v>
      </c>
      <c r="K135" s="41"/>
      <c r="N135" s="35"/>
    </row>
    <row r="136" spans="1:14" ht="15.75" thickBot="1" x14ac:dyDescent="0.3">
      <c r="A136" s="29" t="s">
        <v>136</v>
      </c>
      <c r="B136" s="27">
        <v>7024</v>
      </c>
      <c r="C136" s="59">
        <v>7197.2</v>
      </c>
      <c r="D136" s="34">
        <v>6143.1</v>
      </c>
      <c r="E136" s="27">
        <f t="shared" si="34"/>
        <v>-1054.0999999999995</v>
      </c>
      <c r="F136" s="27">
        <f t="shared" si="36"/>
        <v>14.599999999999994</v>
      </c>
      <c r="G136" s="67">
        <v>29888.799999999999</v>
      </c>
      <c r="H136" s="36">
        <v>25834.7</v>
      </c>
      <c r="I136" s="43">
        <f t="shared" si="35"/>
        <v>-4054.0999999999985</v>
      </c>
      <c r="J136" s="47">
        <f t="shared" si="33"/>
        <v>13.599999999999994</v>
      </c>
      <c r="K136" s="41"/>
      <c r="N136" s="35"/>
    </row>
    <row r="137" spans="1:14" ht="15.75" thickBot="1" x14ac:dyDescent="0.3">
      <c r="A137" s="29" t="s">
        <v>137</v>
      </c>
      <c r="B137" s="27">
        <v>7025</v>
      </c>
      <c r="C137" s="59">
        <v>3185.1</v>
      </c>
      <c r="D137" s="34">
        <v>2860</v>
      </c>
      <c r="E137" s="27">
        <f t="shared" si="34"/>
        <v>-325.09999999999991</v>
      </c>
      <c r="F137" s="27">
        <f t="shared" si="36"/>
        <v>10.200000000000003</v>
      </c>
      <c r="G137" s="67">
        <v>11993.6</v>
      </c>
      <c r="H137" s="36">
        <v>8878.7999999999993</v>
      </c>
      <c r="I137" s="43">
        <f t="shared" si="35"/>
        <v>-3114.8000000000011</v>
      </c>
      <c r="J137" s="46">
        <f t="shared" si="33"/>
        <v>26</v>
      </c>
      <c r="K137" s="41"/>
      <c r="N137" s="35"/>
    </row>
    <row r="138" spans="1:14" ht="15.75" thickBot="1" x14ac:dyDescent="0.3">
      <c r="A138" s="29" t="s">
        <v>138</v>
      </c>
      <c r="B138" s="27">
        <v>7026</v>
      </c>
      <c r="C138" s="59">
        <v>2079.8000000000002</v>
      </c>
      <c r="D138" s="34">
        <v>1761.1</v>
      </c>
      <c r="E138" s="27">
        <f t="shared" si="34"/>
        <v>-318.70000000000027</v>
      </c>
      <c r="F138" s="27">
        <f t="shared" si="36"/>
        <v>15.299999999999997</v>
      </c>
      <c r="G138" s="67">
        <v>6669.2</v>
      </c>
      <c r="H138" s="36">
        <v>6050.5</v>
      </c>
      <c r="I138" s="43">
        <f t="shared" si="35"/>
        <v>-618.69999999999982</v>
      </c>
      <c r="J138" s="40">
        <f t="shared" si="33"/>
        <v>9.2999999999999972</v>
      </c>
      <c r="K138" s="41"/>
    </row>
    <row r="139" spans="1:14" ht="30.75" thickBot="1" x14ac:dyDescent="0.3">
      <c r="A139" s="26" t="s">
        <v>140</v>
      </c>
      <c r="B139" s="27">
        <v>7030</v>
      </c>
      <c r="C139" s="56"/>
      <c r="D139" s="27"/>
      <c r="E139" s="27"/>
      <c r="F139" s="27"/>
      <c r="G139" s="56"/>
      <c r="H139" s="27"/>
      <c r="I139" s="39"/>
      <c r="J139" s="27"/>
    </row>
    <row r="140" spans="1:14" ht="15.75" thickBot="1" x14ac:dyDescent="0.3">
      <c r="A140" s="29" t="s">
        <v>133</v>
      </c>
      <c r="B140" s="27">
        <v>7031</v>
      </c>
      <c r="C140" s="59">
        <f>C133/C126/3</f>
        <v>35.133333333333333</v>
      </c>
      <c r="D140" s="34">
        <f>D133/D126/3</f>
        <v>35.133333333333333</v>
      </c>
      <c r="E140" s="38">
        <f>D140-C140</f>
        <v>0</v>
      </c>
      <c r="F140" s="27">
        <v>0</v>
      </c>
      <c r="G140" s="59">
        <v>35.1</v>
      </c>
      <c r="H140" s="34">
        <f t="shared" ref="H140:H145" si="37">H133/H126/12</f>
        <v>35.133333333333333</v>
      </c>
      <c r="I140" s="39">
        <f t="shared" ref="I140:I145" si="38">H140-G140</f>
        <v>3.3333333333331439E-2</v>
      </c>
      <c r="J140" s="27">
        <v>0</v>
      </c>
    </row>
    <row r="141" spans="1:14" ht="15.75" thickBot="1" x14ac:dyDescent="0.3">
      <c r="A141" s="29" t="s">
        <v>134</v>
      </c>
      <c r="B141" s="27">
        <v>7032</v>
      </c>
      <c r="C141" s="59">
        <f t="shared" ref="C141:D145" si="39">C134/C127/3</f>
        <v>12.954354354354356</v>
      </c>
      <c r="D141" s="34">
        <f t="shared" si="39"/>
        <v>11.625076452599389</v>
      </c>
      <c r="E141" s="38">
        <f>D141-C141</f>
        <v>-1.329277901754967</v>
      </c>
      <c r="F141" s="39">
        <f t="shared" ref="F141" si="40">100-ROUND(D141/C141*100,1)</f>
        <v>10.299999999999997</v>
      </c>
      <c r="G141" s="59">
        <v>21.2</v>
      </c>
      <c r="H141" s="34">
        <f t="shared" si="37"/>
        <v>14.003492063492066</v>
      </c>
      <c r="I141" s="39">
        <f t="shared" si="38"/>
        <v>-7.196507936507933</v>
      </c>
      <c r="J141" s="27">
        <f t="shared" ref="J141:J145" si="41">100-ROUND(H141/G141*100,1)</f>
        <v>33.900000000000006</v>
      </c>
    </row>
    <row r="142" spans="1:14" ht="15.75" thickBot="1" x14ac:dyDescent="0.3">
      <c r="A142" s="29" t="s">
        <v>135</v>
      </c>
      <c r="B142" s="27">
        <v>7033</v>
      </c>
      <c r="C142" s="59">
        <f t="shared" si="39"/>
        <v>9.31</v>
      </c>
      <c r="D142" s="34">
        <f t="shared" si="39"/>
        <v>8.2047619047619058</v>
      </c>
      <c r="E142" s="38">
        <f t="shared" ref="E142:E145" si="42">D142-C142</f>
        <v>-1.1052380952380947</v>
      </c>
      <c r="F142" s="39">
        <f t="shared" si="36"/>
        <v>11.900000000000006</v>
      </c>
      <c r="G142" s="59">
        <v>11.8</v>
      </c>
      <c r="H142" s="34">
        <f t="shared" si="37"/>
        <v>11.842666666666666</v>
      </c>
      <c r="I142" s="39">
        <f t="shared" si="38"/>
        <v>4.266666666666552E-2</v>
      </c>
      <c r="J142" s="27">
        <f t="shared" si="41"/>
        <v>-0.40000000000000568</v>
      </c>
    </row>
    <row r="143" spans="1:14" ht="15.75" thickBot="1" x14ac:dyDescent="0.3">
      <c r="A143" s="29" t="s">
        <v>136</v>
      </c>
      <c r="B143" s="27">
        <v>7034</v>
      </c>
      <c r="C143" s="59">
        <f t="shared" si="39"/>
        <v>9.9961111111111105</v>
      </c>
      <c r="D143" s="34">
        <f t="shared" si="39"/>
        <v>9.3077272727272735</v>
      </c>
      <c r="E143" s="38">
        <f t="shared" si="42"/>
        <v>-0.68838383838383699</v>
      </c>
      <c r="F143" s="39">
        <f t="shared" si="36"/>
        <v>6.9000000000000057</v>
      </c>
      <c r="G143" s="59">
        <v>13.6</v>
      </c>
      <c r="H143" s="34">
        <f t="shared" si="37"/>
        <v>11.960509259259259</v>
      </c>
      <c r="I143" s="39">
        <f t="shared" si="38"/>
        <v>-1.6394907407407402</v>
      </c>
      <c r="J143" s="27">
        <f t="shared" si="41"/>
        <v>12.099999999999994</v>
      </c>
    </row>
    <row r="144" spans="1:14" ht="15.75" thickBot="1" x14ac:dyDescent="0.3">
      <c r="A144" s="29" t="s">
        <v>137</v>
      </c>
      <c r="B144" s="27">
        <v>7035</v>
      </c>
      <c r="C144" s="59">
        <f t="shared" si="39"/>
        <v>8.1045801526717565</v>
      </c>
      <c r="D144" s="34">
        <f t="shared" si="39"/>
        <v>8.4365781710914458</v>
      </c>
      <c r="E144" s="38">
        <f t="shared" si="42"/>
        <v>0.33199801841968934</v>
      </c>
      <c r="F144" s="39">
        <f t="shared" si="36"/>
        <v>-4.0999999999999943</v>
      </c>
      <c r="G144" s="59">
        <v>10.6</v>
      </c>
      <c r="H144" s="34">
        <f t="shared" si="37"/>
        <v>9.6090909090909076</v>
      </c>
      <c r="I144" s="39">
        <f t="shared" si="38"/>
        <v>-0.99090909090909207</v>
      </c>
      <c r="J144" s="27">
        <f t="shared" si="41"/>
        <v>9.2999999999999972</v>
      </c>
    </row>
    <row r="145" spans="1:10" ht="15.75" thickBot="1" x14ac:dyDescent="0.3">
      <c r="A145" s="29" t="s">
        <v>138</v>
      </c>
      <c r="B145" s="27">
        <v>7036</v>
      </c>
      <c r="C145" s="59">
        <f t="shared" si="39"/>
        <v>7.9685823754789276</v>
      </c>
      <c r="D145" s="34">
        <f>D138/D131/3</f>
        <v>7.8271111111111109</v>
      </c>
      <c r="E145" s="38">
        <f t="shared" si="42"/>
        <v>-0.14147126436781665</v>
      </c>
      <c r="F145" s="39">
        <f t="shared" si="36"/>
        <v>1.7999999999999972</v>
      </c>
      <c r="G145" s="59">
        <v>13.9</v>
      </c>
      <c r="H145" s="34">
        <f t="shared" si="37"/>
        <v>9.6963141025641022</v>
      </c>
      <c r="I145" s="39">
        <f t="shared" si="38"/>
        <v>-4.2036858974358982</v>
      </c>
      <c r="J145" s="27">
        <f t="shared" si="41"/>
        <v>30.200000000000003</v>
      </c>
    </row>
    <row r="146" spans="1:10" ht="15.75" thickBot="1" x14ac:dyDescent="0.3">
      <c r="A146" s="26" t="s">
        <v>141</v>
      </c>
      <c r="B146" s="27">
        <v>7040</v>
      </c>
      <c r="C146" s="56"/>
      <c r="D146" s="27"/>
      <c r="E146" s="27"/>
      <c r="F146" s="27"/>
      <c r="G146" s="56"/>
      <c r="H146" s="27"/>
      <c r="I146" s="27"/>
      <c r="J146" s="27"/>
    </row>
    <row r="147" spans="1:10" ht="15.75" thickBot="1" x14ac:dyDescent="0.3">
      <c r="A147" s="29" t="s">
        <v>133</v>
      </c>
      <c r="B147" s="27">
        <v>7041</v>
      </c>
      <c r="C147" s="56"/>
      <c r="D147" s="27"/>
      <c r="E147" s="27"/>
      <c r="F147" s="27"/>
      <c r="G147" s="56"/>
      <c r="H147" s="27"/>
      <c r="I147" s="27"/>
      <c r="J147" s="27"/>
    </row>
    <row r="148" spans="1:10" ht="15.75" thickBot="1" x14ac:dyDescent="0.3">
      <c r="A148" s="29" t="s">
        <v>134</v>
      </c>
      <c r="B148" s="27">
        <v>7042</v>
      </c>
      <c r="C148" s="56"/>
      <c r="D148" s="27"/>
      <c r="E148" s="27"/>
      <c r="F148" s="27"/>
      <c r="G148" s="56"/>
      <c r="H148" s="27"/>
      <c r="I148" s="27"/>
      <c r="J148" s="27"/>
    </row>
    <row r="149" spans="1:10" ht="15.75" thickBot="1" x14ac:dyDescent="0.3">
      <c r="A149" s="29" t="s">
        <v>135</v>
      </c>
      <c r="B149" s="27">
        <v>7043</v>
      </c>
      <c r="C149" s="56"/>
      <c r="D149" s="27"/>
      <c r="E149" s="27"/>
      <c r="F149" s="27"/>
      <c r="G149" s="56"/>
      <c r="H149" s="27"/>
      <c r="I149" s="27"/>
      <c r="J149" s="27"/>
    </row>
    <row r="150" spans="1:10" ht="15.75" thickBot="1" x14ac:dyDescent="0.3">
      <c r="A150" s="29" t="s">
        <v>136</v>
      </c>
      <c r="B150" s="27">
        <v>7044</v>
      </c>
      <c r="C150" s="56"/>
      <c r="D150" s="27"/>
      <c r="E150" s="27"/>
      <c r="F150" s="27"/>
      <c r="G150" s="56"/>
      <c r="H150" s="27"/>
      <c r="I150" s="27"/>
      <c r="J150" s="27"/>
    </row>
    <row r="151" spans="1:10" ht="15.75" thickBot="1" x14ac:dyDescent="0.3">
      <c r="A151" s="29" t="s">
        <v>137</v>
      </c>
      <c r="B151" s="27">
        <v>7045</v>
      </c>
      <c r="C151" s="56"/>
      <c r="D151" s="27"/>
      <c r="E151" s="27"/>
      <c r="F151" s="27"/>
      <c r="G151" s="56"/>
      <c r="H151" s="27"/>
      <c r="I151" s="27"/>
      <c r="J151" s="27"/>
    </row>
    <row r="152" spans="1:10" ht="15.75" thickBot="1" x14ac:dyDescent="0.3">
      <c r="A152" s="29" t="s">
        <v>138</v>
      </c>
      <c r="B152" s="27">
        <v>7046</v>
      </c>
      <c r="C152" s="56"/>
      <c r="D152" s="27"/>
      <c r="E152" s="27"/>
      <c r="F152" s="27"/>
      <c r="G152" s="56"/>
      <c r="H152" s="27"/>
      <c r="I152" s="27"/>
      <c r="J152" s="27"/>
    </row>
    <row r="154" spans="1:10" x14ac:dyDescent="0.25">
      <c r="B154" s="71" t="s">
        <v>142</v>
      </c>
      <c r="C154" s="71"/>
      <c r="I154" s="21" t="s">
        <v>143</v>
      </c>
    </row>
  </sheetData>
  <mergeCells count="31">
    <mergeCell ref="A8:C8"/>
    <mergeCell ref="G8:J8"/>
    <mergeCell ref="H5:J5"/>
    <mergeCell ref="A6:C6"/>
    <mergeCell ref="G6:J6"/>
    <mergeCell ref="A7:C7"/>
    <mergeCell ref="G7:J7"/>
    <mergeCell ref="B27:F27"/>
    <mergeCell ref="H9:J9"/>
    <mergeCell ref="I15:J15"/>
    <mergeCell ref="I18:J18"/>
    <mergeCell ref="B19:H19"/>
    <mergeCell ref="B20:F20"/>
    <mergeCell ref="B21:G21"/>
    <mergeCell ref="B22:H22"/>
    <mergeCell ref="B23:H23"/>
    <mergeCell ref="B24:F24"/>
    <mergeCell ref="B25:F25"/>
    <mergeCell ref="B26:F26"/>
    <mergeCell ref="A37:J37"/>
    <mergeCell ref="A38:J38"/>
    <mergeCell ref="A52:J52"/>
    <mergeCell ref="B154:C154"/>
    <mergeCell ref="B28:G28"/>
    <mergeCell ref="B29:F29"/>
    <mergeCell ref="B30:G30"/>
    <mergeCell ref="A32:J32"/>
    <mergeCell ref="A34:A35"/>
    <mergeCell ref="B34:B35"/>
    <mergeCell ref="C34:F34"/>
    <mergeCell ref="G34:J34"/>
  </mergeCells>
  <pageMargins left="0.33" right="0.2" top="0.33" bottom="0.2" header="0.3" footer="0.2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Лист1!bookmark0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Larisa</cp:lastModifiedBy>
  <cp:lastPrinted>2022-04-06T06:31:33Z</cp:lastPrinted>
  <dcterms:created xsi:type="dcterms:W3CDTF">2022-01-30T12:22:41Z</dcterms:created>
  <dcterms:modified xsi:type="dcterms:W3CDTF">2022-04-27T07:10:02Z</dcterms:modified>
</cp:coreProperties>
</file>