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баланс" sheetId="1" r:id="rId1"/>
    <sheet name="фінансовий результат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E92" i="3" l="1"/>
  <c r="E90" i="3"/>
  <c r="F81" i="3"/>
  <c r="D80" i="3"/>
  <c r="D79" i="3"/>
  <c r="D72" i="3"/>
  <c r="D64" i="3"/>
  <c r="D65" i="3" s="1"/>
  <c r="D55" i="3"/>
  <c r="D40" i="3"/>
  <c r="D44" i="3" s="1"/>
  <c r="D37" i="3"/>
  <c r="D31" i="3"/>
  <c r="D30" i="3"/>
  <c r="D33" i="3" s="1"/>
  <c r="D45" i="3" s="1"/>
  <c r="D28" i="3"/>
  <c r="D27" i="3"/>
  <c r="D26" i="3"/>
  <c r="D24" i="3"/>
  <c r="D23" i="3"/>
  <c r="A15" i="3"/>
  <c r="D9" i="3"/>
  <c r="B9" i="3"/>
  <c r="D8" i="3"/>
  <c r="B8" i="3"/>
  <c r="D7" i="3"/>
  <c r="B7" i="3"/>
  <c r="D81" i="3" l="1"/>
  <c r="D86" i="3" s="1"/>
  <c r="F120" i="2"/>
  <c r="F116" i="2"/>
  <c r="H114" i="2"/>
  <c r="D114" i="2"/>
  <c r="K102" i="2"/>
  <c r="J102" i="2"/>
  <c r="I102" i="2"/>
  <c r="H102" i="2"/>
  <c r="G102" i="2"/>
  <c r="F102" i="2"/>
  <c r="E102" i="2"/>
  <c r="D102" i="2"/>
  <c r="K101" i="2"/>
  <c r="G101" i="2"/>
  <c r="K100" i="2"/>
  <c r="G100" i="2"/>
  <c r="K99" i="2"/>
  <c r="G99" i="2"/>
  <c r="K98" i="2"/>
  <c r="G98" i="2"/>
  <c r="K97" i="2"/>
  <c r="G97" i="2"/>
  <c r="K96" i="2"/>
  <c r="G96" i="2"/>
  <c r="K95" i="2"/>
  <c r="G95" i="2"/>
  <c r="K94" i="2"/>
  <c r="G94" i="2"/>
  <c r="K93" i="2"/>
  <c r="G93" i="2"/>
  <c r="K92" i="2"/>
  <c r="G92" i="2"/>
  <c r="K91" i="2"/>
  <c r="G91" i="2"/>
  <c r="K90" i="2"/>
  <c r="G90" i="2"/>
  <c r="K89" i="2"/>
  <c r="G89" i="2"/>
  <c r="J87" i="2"/>
  <c r="J103" i="2" s="1"/>
  <c r="I87" i="2"/>
  <c r="K87" i="2" s="1"/>
  <c r="H87" i="2"/>
  <c r="E87" i="2"/>
  <c r="D103" i="2" s="1"/>
  <c r="K86" i="2"/>
  <c r="G86" i="2"/>
  <c r="K84" i="2"/>
  <c r="G84" i="2"/>
  <c r="K83" i="2"/>
  <c r="G83" i="2"/>
  <c r="K82" i="2"/>
  <c r="G82" i="2"/>
  <c r="K81" i="2"/>
  <c r="F81" i="2"/>
  <c r="F87" i="2" s="1"/>
  <c r="E81" i="2"/>
  <c r="D81" i="2"/>
  <c r="D87" i="2" s="1"/>
  <c r="K80" i="2"/>
  <c r="G80" i="2"/>
  <c r="K79" i="2"/>
  <c r="G79" i="2"/>
  <c r="K78" i="2"/>
  <c r="G78" i="2"/>
  <c r="K77" i="2"/>
  <c r="G77" i="2"/>
  <c r="K75" i="2"/>
  <c r="G75" i="2"/>
  <c r="K74" i="2"/>
  <c r="G74" i="2"/>
  <c r="K73" i="2"/>
  <c r="G73" i="2"/>
  <c r="K72" i="2"/>
  <c r="G72" i="2"/>
  <c r="K71" i="2"/>
  <c r="G71" i="2"/>
  <c r="K70" i="2"/>
  <c r="G70" i="2"/>
  <c r="H63" i="2"/>
  <c r="D63" i="2"/>
  <c r="H44" i="2"/>
  <c r="H45" i="2" s="1"/>
  <c r="D44" i="2"/>
  <c r="H40" i="2"/>
  <c r="D40" i="2"/>
  <c r="D45" i="2" s="1"/>
  <c r="H31" i="2"/>
  <c r="H32" i="2" s="1"/>
  <c r="H46" i="2" s="1"/>
  <c r="D31" i="2"/>
  <c r="H24" i="2"/>
  <c r="D21" i="2"/>
  <c r="D24" i="2" s="1"/>
  <c r="A12" i="2"/>
  <c r="I6" i="2"/>
  <c r="B6" i="2"/>
  <c r="I5" i="2"/>
  <c r="B5" i="2"/>
  <c r="I4" i="2"/>
  <c r="B4" i="2"/>
  <c r="D32" i="2" l="1"/>
  <c r="F103" i="2"/>
  <c r="E103" i="2"/>
  <c r="G87" i="2"/>
  <c r="D46" i="2"/>
  <c r="G81" i="2"/>
  <c r="H103" i="2"/>
  <c r="I103" i="2" s="1"/>
  <c r="K103" i="2" s="1"/>
  <c r="D99" i="1"/>
  <c r="D95" i="1"/>
  <c r="F89" i="1"/>
  <c r="E89" i="1"/>
  <c r="E92" i="1" s="1"/>
  <c r="E73" i="1"/>
  <c r="F67" i="1"/>
  <c r="F73" i="1" s="1"/>
  <c r="F57" i="1"/>
  <c r="E57" i="1"/>
  <c r="F53" i="1"/>
  <c r="E53" i="1"/>
  <c r="F52" i="1"/>
  <c r="F50" i="1" s="1"/>
  <c r="E52" i="1"/>
  <c r="E50" i="1" s="1"/>
  <c r="E61" i="1" s="1"/>
  <c r="F30" i="1"/>
  <c r="E30" i="1"/>
  <c r="E36" i="1" s="1"/>
  <c r="F26" i="1"/>
  <c r="F36" i="1" s="1"/>
  <c r="E26" i="1"/>
  <c r="F23" i="1"/>
  <c r="E23" i="1"/>
  <c r="F20" i="1"/>
  <c r="E20" i="1"/>
  <c r="A15" i="1"/>
  <c r="D9" i="1"/>
  <c r="B9" i="1"/>
  <c r="D8" i="1"/>
  <c r="B8" i="1"/>
  <c r="D7" i="1"/>
  <c r="B7" i="1"/>
  <c r="G103" i="2" l="1"/>
  <c r="F61" i="1"/>
  <c r="F63" i="1" s="1"/>
  <c r="F92" i="1"/>
  <c r="E63" i="1"/>
</calcChain>
</file>

<file path=xl/sharedStrings.xml><?xml version="1.0" encoding="utf-8"?>
<sst xmlns="http://schemas.openxmlformats.org/spreadsheetml/2006/main" count="344" uniqueCount="245">
  <si>
    <t>Додаток 1
до Національного положення (стандарту) бухгалтерського обліку в державному секторі 101 «Подання фінансової звітності»</t>
  </si>
  <si>
    <t>КОДИ</t>
  </si>
  <si>
    <t>Дата (рік, місяць, число)</t>
  </si>
  <si>
    <t>09</t>
  </si>
  <si>
    <t>Установа/бюджет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</si>
  <si>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</si>
  <si>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</si>
  <si>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</si>
  <si>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</si>
  <si>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</si>
  <si>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t>Орган державного управління</t>
  </si>
  <si>
    <t>Державне управління загального характеру</t>
  </si>
  <si>
    <t>за КОДУ</t>
  </si>
  <si>
    <t>84.11</t>
  </si>
  <si>
    <t>Вид економічної діяльності</t>
  </si>
  <si>
    <t>за КВЕД</t>
  </si>
  <si>
    <t>Одиниця виміру: грн.</t>
  </si>
  <si>
    <r>
      <t xml:space="preserve">Періодичність: </t>
    </r>
    <r>
      <rPr>
        <sz val="10"/>
        <color indexed="8"/>
        <rFont val="Times New Roman"/>
        <family val="1"/>
        <charset val="204"/>
      </rPr>
      <t>квартальна</t>
    </r>
    <r>
      <rPr>
        <sz val="10"/>
        <color indexed="8"/>
        <rFont val="Times New Roman"/>
        <family val="1"/>
        <charset val="204"/>
      </rPr>
      <t xml:space="preserve">, </t>
    </r>
    <r>
      <rPr>
        <u/>
        <sz val="10"/>
        <color indexed="8"/>
        <rFont val="Times New Roman"/>
        <family val="1"/>
        <charset val="204"/>
      </rPr>
      <t>річна</t>
    </r>
  </si>
  <si>
    <t>БАЛАНС</t>
  </si>
  <si>
    <t>Форма № 1-дс</t>
  </si>
  <si>
    <t>АКТИВ</t>
  </si>
  <si>
    <t>Код рядка</t>
  </si>
  <si>
    <t>На початок звітного періоду</t>
  </si>
  <si>
    <t>На кінець звітного періоду</t>
  </si>
  <si>
    <t>І. НЕФІНАНСОВІ АКТИВИ</t>
  </si>
  <si>
    <t>Основні засоби:</t>
  </si>
  <si>
    <t xml:space="preserve">     первісна вартість</t>
  </si>
  <si>
    <t xml:space="preserve">     знос</t>
  </si>
  <si>
    <t>Інвестиційна нерухомість</t>
  </si>
  <si>
    <t>Нематеріальні активи:</t>
  </si>
  <si>
    <t xml:space="preserve">     накопичена амортизація</t>
  </si>
  <si>
    <t>Незавершені капітальні інвестиції</t>
  </si>
  <si>
    <t>Довгострокові біологічні активи</t>
  </si>
  <si>
    <t>Запаси</t>
  </si>
  <si>
    <t>Виробництво</t>
  </si>
  <si>
    <t>Поточні біологічні активи</t>
  </si>
  <si>
    <t>Усього за розділом І</t>
  </si>
  <si>
    <t>ІІ ФІНАНСОВІ АКТИВИ</t>
  </si>
  <si>
    <t>Довгострокова дебіторська заборгованість</t>
  </si>
  <si>
    <t>Довгострокові фінансові інвестиції</t>
  </si>
  <si>
    <t>Поточна дебіторська заборгованість</t>
  </si>
  <si>
    <t xml:space="preserve">     за розрахунками з бюджетом</t>
  </si>
  <si>
    <t xml:space="preserve">     за розрахунками за товари, роботи, послуги</t>
  </si>
  <si>
    <t xml:space="preserve">     за наданими кредитами</t>
  </si>
  <si>
    <t xml:space="preserve">     за виданими авансами</t>
  </si>
  <si>
    <t xml:space="preserve">     за розрахунками із соціального страхування</t>
  </si>
  <si>
    <t xml:space="preserve">     за внутрішніми розрахунками</t>
  </si>
  <si>
    <t xml:space="preserve">     інша поточна дебіторська заборгованість</t>
  </si>
  <si>
    <t>Поточні фінансові інвестиції</t>
  </si>
  <si>
    <t>Грошові кошти та їх еквіваленти розпорядників бюджетних коштів та державних цільових фондів у:</t>
  </si>
  <si>
    <t xml:space="preserve">     національній валюті, у тому числі в:</t>
  </si>
  <si>
    <t xml:space="preserve">           касі</t>
  </si>
  <si>
    <t xml:space="preserve">           казначействі</t>
  </si>
  <si>
    <t xml:space="preserve">           установах банків</t>
  </si>
  <si>
    <t xml:space="preserve">     іноземній валюті</t>
  </si>
  <si>
    <t>Кошти бюджетів та інших клієнтів на:</t>
  </si>
  <si>
    <t xml:space="preserve">     єдиному казначейському рахунку</t>
  </si>
  <si>
    <t xml:space="preserve">     рахунках в установах банків у тому числі:</t>
  </si>
  <si>
    <t xml:space="preserve">           у національній валюті</t>
  </si>
  <si>
    <t xml:space="preserve">           в іноземній валюті</t>
  </si>
  <si>
    <t>Інші фінансові активи</t>
  </si>
  <si>
    <t>Усього за розділом ІІ</t>
  </si>
  <si>
    <t>ІІІ ВИТРАТИ МАЙБУТНІХ ПЕРІОДІВ</t>
  </si>
  <si>
    <t>ПАСИВ</t>
  </si>
  <si>
    <t>І. ВЛАСНИЙ КАПІТАЛ ТА ФІНАНСОВИЙ РЕЗУЛЬТАТ</t>
  </si>
  <si>
    <t>Внесений капітал</t>
  </si>
  <si>
    <t>Капітал у дооцінках</t>
  </si>
  <si>
    <t>Фінансовий результат</t>
  </si>
  <si>
    <t>Капітал у підприємствах</t>
  </si>
  <si>
    <t>Резерви</t>
  </si>
  <si>
    <t>Цільове фінансування</t>
  </si>
  <si>
    <t>II. ЗОБОВ'ЯЗАННЯ</t>
  </si>
  <si>
    <t>Довгострокові зобов’язання:</t>
  </si>
  <si>
    <t xml:space="preserve">     за цінними паперами</t>
  </si>
  <si>
    <t xml:space="preserve">     за кредитами</t>
  </si>
  <si>
    <t xml:space="preserve">     інші довгострокові зобов’язання</t>
  </si>
  <si>
    <t>Поточна заборгованість за довгостроковими зобов’язаннями</t>
  </si>
  <si>
    <t>Поточні зобов’язання:</t>
  </si>
  <si>
    <t xml:space="preserve">     за платежами до бюджету</t>
  </si>
  <si>
    <t xml:space="preserve">     за одержаними авансами</t>
  </si>
  <si>
    <t xml:space="preserve">     за розрахунками з оплати праці</t>
  </si>
  <si>
    <t xml:space="preserve">     інші поточні зобов’язання</t>
  </si>
  <si>
    <t xml:space="preserve">ІІІ. ЗАБЕЗПЕЧЕННЯ </t>
  </si>
  <si>
    <t xml:space="preserve">ІV. ДОХОДИ МАЙБУТНІХ ПЕРІОДІВ </t>
  </si>
  <si>
    <t>Керівник (посадова особа)</t>
  </si>
  <si>
    <t>(підпис)</t>
  </si>
  <si>
    <t>(ініціали та прізвище)</t>
  </si>
  <si>
    <t xml:space="preserve">Головний бухгалтер (спеціаліст, </t>
  </si>
  <si>
    <t xml:space="preserve">на якого покладено виконання </t>
  </si>
  <si>
    <t>обов’язків бухгалтерської служби)</t>
  </si>
  <si>
    <t>Додаток 2
до Національного положення (стандарту) бухгалтерського обліку в державному секторі 101 «Подання фінансової звітності»</t>
  </si>
  <si>
    <t>ЗВІТ ПРО ФІНАНСОВІ РЕЗУЛЬТАТИ</t>
  </si>
  <si>
    <t>І. ФІНАНСОВИЙ РЕЗУЛЬТАТ ДІЯЛЬНОСТІ</t>
  </si>
  <si>
    <t>Форма № 2-дс</t>
  </si>
  <si>
    <t>Стаття</t>
  </si>
  <si>
    <t>За звітний період</t>
  </si>
  <si>
    <t>За аналогічний період попереднього року</t>
  </si>
  <si>
    <t>ДОХОДИ</t>
  </si>
  <si>
    <t>Доходи від обмінних операцій</t>
  </si>
  <si>
    <t>Бюджетні асигнування</t>
  </si>
  <si>
    <t>Доходи від надання послуг (виконання робіт)</t>
  </si>
  <si>
    <t>Доходи від продажу активів</t>
  </si>
  <si>
    <t>Фінансові доходи</t>
  </si>
  <si>
    <t>Інші доходи від обмінних операцій</t>
  </si>
  <si>
    <t xml:space="preserve">Усього доходів від обмінних операцій </t>
  </si>
  <si>
    <t>Доходи від необмінних операцій</t>
  </si>
  <si>
    <t>Податкові надходження</t>
  </si>
  <si>
    <t>Неподаткові надходження</t>
  </si>
  <si>
    <t>Трансферти</t>
  </si>
  <si>
    <t>Надходження до державних цільових фондів</t>
  </si>
  <si>
    <t>Інші доходи від необмінних операцій</t>
  </si>
  <si>
    <t>Усього доходів від необмінних операцій</t>
  </si>
  <si>
    <t>Усього доходів</t>
  </si>
  <si>
    <t>ВИТРАТИ</t>
  </si>
  <si>
    <t xml:space="preserve">Витрати за обмінними операціями </t>
  </si>
  <si>
    <t>Витрати на виконання бюджетних програм</t>
  </si>
  <si>
    <t>Витрати на виготовлення продукції (надання послуг, виконання робіт)</t>
  </si>
  <si>
    <t>Витрати з продажу активів</t>
  </si>
  <si>
    <t>Фінансові витрати</t>
  </si>
  <si>
    <t>Інші витрати за обмінними операціями</t>
  </si>
  <si>
    <t>Усього витрат за обмінними операціями</t>
  </si>
  <si>
    <t>Витрати за необмінними операціями</t>
  </si>
  <si>
    <t>Інші витрати за необмінними операціями</t>
  </si>
  <si>
    <t>Усього витрати за необмінними операціями</t>
  </si>
  <si>
    <t>Усього витрат</t>
  </si>
  <si>
    <t>Профіцит/дефіцит за звітний період</t>
  </si>
  <si>
    <t>ІІ. ВИДАТКИ БЮДЖЕТУ (КОШТОРИСУ) ЗА ФУНКЦІОНАЛЬНОЮ КЛАСИФІКАЦІЄЮ ВИДАТКІВ ТА КРЕДИТУВАННЯ БЮДЖЕТУ</t>
  </si>
  <si>
    <t>Найменування показника</t>
  </si>
  <si>
    <t>Загальнодержавні функції</t>
  </si>
  <si>
    <t>Оборона</t>
  </si>
  <si>
    <t>Громадський порядок, безпека та судова влада</t>
  </si>
  <si>
    <t>Економічна діяльність</t>
  </si>
  <si>
    <t>Охорона навколишнього природного середовища</t>
  </si>
  <si>
    <t>Житлово-комунальне господарство</t>
  </si>
  <si>
    <t>Охорона здоров’я</t>
  </si>
  <si>
    <t>Духовний та фізичний розвиток</t>
  </si>
  <si>
    <t>Освіта</t>
  </si>
  <si>
    <t>Соціальний захист та соціальне забезпечення</t>
  </si>
  <si>
    <t>УСЬОГО:</t>
  </si>
  <si>
    <t>ІІІ. ВИКОНАННЯ БЮДЖЕТУ (КОШТОРИСУ)</t>
  </si>
  <si>
    <t>Загальний фонд</t>
  </si>
  <si>
    <t>Спеціальний фонд</t>
  </si>
  <si>
    <t>план на рік</t>
  </si>
  <si>
    <t>план на звітний період з урахуванням змін</t>
  </si>
  <si>
    <t>фактична сума виконання за звітний період</t>
  </si>
  <si>
    <t>різниця (графа 5 мінус графа 4)</t>
  </si>
  <si>
    <t>різниця (графа 9 мінус графа 8)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</si>
  <si>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</si>
  <si>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</si>
  <si>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Інші неподаткові надходження</t>
  </si>
  <si>
    <t>Власні надходження бюджетних установ</t>
  </si>
  <si>
    <t xml:space="preserve">Доходи від операцій з капіталом </t>
  </si>
  <si>
    <t>Офіційні трансферти</t>
  </si>
  <si>
    <t>з них від органів державного управління</t>
  </si>
  <si>
    <t>Цільові фонди</t>
  </si>
  <si>
    <t>Надходження державних цільових фондів</t>
  </si>
  <si>
    <t>Надходження Пенсійного фонду України</t>
  </si>
  <si>
    <t>Надходження Фонду загальнообов'язкового державного соціального страхування України на випадок безробіття</t>
  </si>
  <si>
    <t>Надходження Фонду соціального страхування України</t>
  </si>
  <si>
    <t>Інші надходження</t>
  </si>
  <si>
    <t xml:space="preserve">Усього доходів </t>
  </si>
  <si>
    <t>Оплата праці і нарахування на заробітну плату</t>
  </si>
  <si>
    <t>Використання товарів і послуг</t>
  </si>
  <si>
    <t>Обслуговування боргових зобов’язань</t>
  </si>
  <si>
    <t>Поточні трансферти</t>
  </si>
  <si>
    <t>з них органам державного управління інших рівнів</t>
  </si>
  <si>
    <t>Соціальне забезпечення</t>
  </si>
  <si>
    <t>Інші поточні видатки</t>
  </si>
  <si>
    <t>Нерозподілені видатки</t>
  </si>
  <si>
    <t>Придбання основного капіталу</t>
  </si>
  <si>
    <t>Капітальні трансферти</t>
  </si>
  <si>
    <t>Внутрішнє кредитування</t>
  </si>
  <si>
    <t>Зовнішнє кредитування</t>
  </si>
  <si>
    <t>IV. ЕЛЕМЕНТИ ВИТРАТ ЗА ОБМІННИМИ ОПЕРАЦІЯМИ</t>
  </si>
  <si>
    <t xml:space="preserve">За аналогічний період попереднього року </t>
  </si>
  <si>
    <t>Витрати на оплату праці</t>
  </si>
  <si>
    <t>Відрахування на соціальні заходи</t>
  </si>
  <si>
    <t>Матеріальні витрати</t>
  </si>
  <si>
    <t>Амортизація</t>
  </si>
  <si>
    <t>Інші витрати</t>
  </si>
  <si>
    <t>Усього</t>
  </si>
  <si>
    <t>Додаток 3
до Національного положення (стандарту) бухгалтерського обліку в державному секторі 101 «Подання фінансової звітності»</t>
  </si>
  <si>
    <t>01</t>
  </si>
  <si>
    <r>
      <t xml:space="preserve">Періодичність: </t>
    </r>
    <r>
      <rPr>
        <sz val="10"/>
        <color indexed="8"/>
        <rFont val="Times New Roman"/>
        <family val="1"/>
        <charset val="204"/>
      </rPr>
      <t xml:space="preserve"> річна</t>
    </r>
  </si>
  <si>
    <t>ЗВІТ ПРО РУХ ГРОШОВИХ КОШТІВ</t>
  </si>
  <si>
    <t>Форма № 3-дс</t>
  </si>
  <si>
    <t>I. Рух коштів у результаті операційної діяльності</t>
  </si>
  <si>
    <t>Надходження від обмінних операцій:</t>
  </si>
  <si>
    <t xml:space="preserve">   бюджетні асигнування</t>
  </si>
  <si>
    <t xml:space="preserve">   надходження від надання послуг (виконання робіт)</t>
  </si>
  <si>
    <t xml:space="preserve">   надходження від продажу активів </t>
  </si>
  <si>
    <t xml:space="preserve">   інші надходження від обмінних операцій</t>
  </si>
  <si>
    <t>Надходження від необмінних операцій:</t>
  </si>
  <si>
    <t xml:space="preserve">   податкові надходження</t>
  </si>
  <si>
    <t xml:space="preserve">   неподаткові надходження</t>
  </si>
  <si>
    <t xml:space="preserve">   трансферти</t>
  </si>
  <si>
    <r>
      <t xml:space="preserve">           </t>
    </r>
    <r>
      <rPr>
        <sz val="13"/>
        <color indexed="8"/>
        <rFont val="Times New Roman"/>
        <family val="1"/>
        <charset val="204"/>
      </rPr>
      <t xml:space="preserve">з них кошти трансфертів, отримані від органів державного управління </t>
    </r>
  </si>
  <si>
    <t xml:space="preserve">   надходження до державних цільових фондів</t>
  </si>
  <si>
    <t xml:space="preserve">   інші надходження від необмінних операцій</t>
  </si>
  <si>
    <t xml:space="preserve">Інші надходження </t>
  </si>
  <si>
    <t>Усього доходів від операційної діяльності</t>
  </si>
  <si>
    <t>Витрати за обмінними операціями:</t>
  </si>
  <si>
    <t xml:space="preserve">   витрати на  виконання бюджетних програм</t>
  </si>
  <si>
    <t xml:space="preserve">   витрати на виготовлення продукції (надання послуг, виконання робіт)</t>
  </si>
  <si>
    <t xml:space="preserve">   витрати з продажу активів</t>
  </si>
  <si>
    <t xml:space="preserve">   інші витрати за обмінними операціями</t>
  </si>
  <si>
    <t>Витрати за необмінними операціями:</t>
  </si>
  <si>
    <r>
      <t xml:space="preserve">         </t>
    </r>
    <r>
      <rPr>
        <sz val="13"/>
        <color indexed="8"/>
        <rFont val="Times New Roman"/>
        <family val="1"/>
        <charset val="204"/>
      </rPr>
      <t>з них кошти трансфертів органам державного управління інших рівнів</t>
    </r>
  </si>
  <si>
    <t xml:space="preserve">   інші витрати за необмінними операціями</t>
  </si>
  <si>
    <t>Усього витрат від операційної діяльності</t>
  </si>
  <si>
    <t>Чистий рух коштів від операційної діяльності</t>
  </si>
  <si>
    <t>II. Рух коштів у результаті інвестиційної діяльності</t>
  </si>
  <si>
    <t>Надходження від продажу:</t>
  </si>
  <si>
    <t xml:space="preserve">   фінансових інвестицій</t>
  </si>
  <si>
    <t xml:space="preserve">   основних засобів</t>
  </si>
  <si>
    <t xml:space="preserve">   інвестиційної нерухомості</t>
  </si>
  <si>
    <t xml:space="preserve">   нематеріальних активів</t>
  </si>
  <si>
    <t xml:space="preserve">   незавершених капітальних інвестицій</t>
  </si>
  <si>
    <t xml:space="preserve">   довгострокових біологічних активів</t>
  </si>
  <si>
    <t>Усього доходів від інвестиційної діяльності</t>
  </si>
  <si>
    <t>Витрати на придбання:</t>
  </si>
  <si>
    <t>Усього витрат від інвестиційної діяльності</t>
  </si>
  <si>
    <t>Чистий рух коштів від інвестиційної діяльності</t>
  </si>
  <si>
    <t>III. Рух коштів у результаті фінансової діяльності</t>
  </si>
  <si>
    <t>Надходження від:</t>
  </si>
  <si>
    <t xml:space="preserve">   повернення кредитів</t>
  </si>
  <si>
    <t xml:space="preserve">   отримання позик</t>
  </si>
  <si>
    <t xml:space="preserve">   отримання відсотків (роялті)</t>
  </si>
  <si>
    <t>Усього доходів від фінансової діяльності</t>
  </si>
  <si>
    <t>Витрати на:</t>
  </si>
  <si>
    <t xml:space="preserve">   надання кредитів</t>
  </si>
  <si>
    <t xml:space="preserve">   погашення позик</t>
  </si>
  <si>
    <t xml:space="preserve">   сплату відсотків</t>
  </si>
  <si>
    <t>Коригування</t>
  </si>
  <si>
    <t>Усього витрат від фінансової діяльності</t>
  </si>
  <si>
    <t>Чистий рух коштів від фінансової діяльності</t>
  </si>
  <si>
    <t>Чистий рух коштів за звітний період</t>
  </si>
  <si>
    <t>Залишок коштів на початок року</t>
  </si>
  <si>
    <t>Залишок коштів отриманий</t>
  </si>
  <si>
    <t>Залишок коштів перерахований</t>
  </si>
  <si>
    <t>Вплив зміни валютних курсів на залишок коштів</t>
  </si>
  <si>
    <t>Залишок коштів на кінець року</t>
  </si>
  <si>
    <r>
      <rPr>
        <vertAlign val="superscript"/>
        <sz val="10"/>
        <color indexed="8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 xml:space="preserve"> Надходження в натуральній формі</t>
    </r>
    <r>
      <rPr>
        <vertAlign val="superscript"/>
        <sz val="9"/>
        <color indexed="8"/>
        <rFont val="Times New Roman"/>
        <family val="1"/>
        <charset val="204"/>
      </rPr>
      <t/>
    </r>
  </si>
  <si>
    <t>* Витрати в натуральній формі</t>
  </si>
  <si>
    <t>Головний бухгалтер (спеціаліст, на якого покладено виконання обов’язків бухгалтерської служби)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</si>
</sst>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Protection="1"/>
    <xf numFmtId="0" fontId="3" fillId="0" borderId="1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wrapText="1"/>
    </xf>
    <xf numFmtId="0" fontId="3" fillId="0" borderId="0" xfId="0" applyFont="1" applyAlignment="1" applyProtection="1"/>
    <xf numFmtId="0" fontId="1" fillId="0" borderId="2" xfId="0" applyFont="1" applyBorder="1" applyAlignment="1" applyProtection="1">
      <alignment horizontal="left" wrapText="1"/>
    </xf>
    <xf numFmtId="0" fontId="2" fillId="0" borderId="0" xfId="0" applyFont="1" applyProtection="1"/>
    <xf numFmtId="0" fontId="1" fillId="0" borderId="3" xfId="0" applyFont="1" applyBorder="1" applyAlignment="1" applyProtection="1">
      <alignment horizontal="left" wrapText="1"/>
    </xf>
    <xf numFmtId="0" fontId="3" fillId="0" borderId="0" xfId="0" applyFont="1" applyAlignment="1" applyProtection="1">
      <alignment wrapText="1"/>
    </xf>
    <xf numFmtId="2" fontId="4" fillId="0" borderId="3" xfId="0" applyNumberFormat="1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Alignment="1" applyProtection="1"/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164" fontId="1" fillId="0" borderId="1" xfId="0" applyNumberFormat="1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/>
    <xf numFmtId="0" fontId="9" fillId="0" borderId="7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/>
    <xf numFmtId="49" fontId="3" fillId="0" borderId="1" xfId="0" applyNumberFormat="1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164" fontId="11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/>
    <xf numFmtId="0" fontId="1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5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8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/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/>
    <xf numFmtId="0" fontId="4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justify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justify" vertical="center" wrapText="1"/>
    </xf>
    <xf numFmtId="164" fontId="12" fillId="0" borderId="1" xfId="0" applyNumberFormat="1" applyFont="1" applyBorder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wrapText="1"/>
    </xf>
    <xf numFmtId="0" fontId="18" fillId="0" borderId="0" xfId="0" applyFont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V_rik2017v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II_X"/>
      <sheetName val="5дс_XI"/>
      <sheetName val="5дс_XII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3"/>
      <sheetName val="д14"/>
      <sheetName val="д15"/>
      <sheetName val="д16"/>
      <sheetName val="д17"/>
      <sheetName val="д18"/>
      <sheetName val="д19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/>
      <sheetData sheetId="1"/>
      <sheetData sheetId="2">
        <row r="3">
          <cell r="B3" t="str">
            <v>Відділ культури та туризму Козятинсько\ міської ради</v>
          </cell>
        </row>
        <row r="5">
          <cell r="B5" t="str">
            <v>Вінницька обл м.Козятин вул Героїв Майдану,22</v>
          </cell>
        </row>
        <row r="13">
          <cell r="B13" t="str">
            <v>26336594</v>
          </cell>
        </row>
        <row r="14">
          <cell r="B14">
            <v>510500000</v>
          </cell>
        </row>
        <row r="15">
          <cell r="B15">
            <v>430</v>
          </cell>
          <cell r="D15" t="str">
            <v>Комунальна організація (установа, заклад)</v>
          </cell>
        </row>
        <row r="17">
          <cell r="C17" t="str">
            <v>2017 р.</v>
          </cell>
        </row>
        <row r="18">
          <cell r="B18" t="str">
            <v>1 січня</v>
          </cell>
          <cell r="C18" t="str">
            <v>2018 р.</v>
          </cell>
        </row>
        <row r="26">
          <cell r="F26" t="str">
            <v>С.Ф.Рибінська</v>
          </cell>
        </row>
        <row r="28">
          <cell r="F28" t="str">
            <v>Л.П.Клещук</v>
          </cell>
        </row>
      </sheetData>
      <sheetData sheetId="3"/>
      <sheetData sheetId="4">
        <row r="21">
          <cell r="D21">
            <v>0</v>
          </cell>
        </row>
        <row r="23">
          <cell r="D23">
            <v>7493.92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37000</v>
          </cell>
        </row>
        <row r="37">
          <cell r="D37">
            <v>0</v>
          </cell>
        </row>
        <row r="42">
          <cell r="D4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3">
          <cell r="F23">
            <v>0</v>
          </cell>
          <cell r="J2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23">
          <cell r="E23">
            <v>12174.86</v>
          </cell>
          <cell r="F23">
            <v>0</v>
          </cell>
          <cell r="Q23">
            <v>119576.60000000002</v>
          </cell>
          <cell r="R23">
            <v>0</v>
          </cell>
        </row>
        <row r="27">
          <cell r="J27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22">
          <cell r="E22">
            <v>6701.23</v>
          </cell>
          <cell r="F22">
            <v>0</v>
          </cell>
          <cell r="M22">
            <v>1999.9999999999927</v>
          </cell>
          <cell r="N22">
            <v>0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22">
          <cell r="F22">
            <v>0</v>
          </cell>
          <cell r="G22">
            <v>0</v>
          </cell>
          <cell r="M22">
            <v>0</v>
          </cell>
          <cell r="N22">
            <v>0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>
        <row r="20">
          <cell r="E20">
            <v>0</v>
          </cell>
          <cell r="J20">
            <v>0</v>
          </cell>
        </row>
      </sheetData>
      <sheetData sheetId="168"/>
      <sheetData sheetId="169"/>
      <sheetData sheetId="170">
        <row r="22">
          <cell r="G22">
            <v>0</v>
          </cell>
          <cell r="R22">
            <v>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J60" sqref="J60"/>
    </sheetView>
  </sheetViews>
  <sheetFormatPr defaultRowHeight="15" x14ac:dyDescent="0.25"/>
  <cols>
    <col min="1" max="1" width="26.85546875" customWidth="1"/>
    <col min="2" max="2" width="20.42578125" customWidth="1"/>
    <col min="3" max="3" width="24.85546875" customWidth="1"/>
  </cols>
  <sheetData>
    <row r="1" spans="1:6" x14ac:dyDescent="0.25">
      <c r="A1" s="1"/>
      <c r="B1" s="1"/>
      <c r="C1" s="1"/>
      <c r="D1" s="55" t="s">
        <v>0</v>
      </c>
      <c r="E1" s="56"/>
      <c r="F1" s="56"/>
    </row>
    <row r="2" spans="1:6" x14ac:dyDescent="0.25">
      <c r="A2" s="1"/>
      <c r="B2" s="1"/>
      <c r="C2" s="1"/>
      <c r="D2" s="56"/>
      <c r="E2" s="56"/>
      <c r="F2" s="56"/>
    </row>
    <row r="3" spans="1:6" x14ac:dyDescent="0.25">
      <c r="A3" s="1"/>
      <c r="B3" s="1"/>
      <c r="C3" s="1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57" t="s">
        <v>1</v>
      </c>
      <c r="E5" s="57"/>
      <c r="F5" s="57"/>
    </row>
    <row r="6" spans="1:6" x14ac:dyDescent="0.25">
      <c r="A6" s="1"/>
      <c r="B6" s="58" t="s">
        <v>2</v>
      </c>
      <c r="C6" s="58"/>
      <c r="D6" s="2">
        <v>2018</v>
      </c>
      <c r="E6" s="2">
        <v>1</v>
      </c>
      <c r="F6" s="3" t="s">
        <v>3</v>
      </c>
    </row>
    <row r="7" spans="1:6" ht="45.75" customHeight="1" x14ac:dyDescent="0.25">
      <c r="A7" s="4" t="s">
        <v>4</v>
      </c>
      <c r="B7" s="5" t="str">
        <f>[1]ЗАПОЛНИТЬ!B3</f>
        <v>Відділ культури та туризму Козятинсько\ міської ради</v>
      </c>
      <c r="C7" s="6" t="s">
        <v>5</v>
      </c>
      <c r="D7" s="59" t="str">
        <f>[1]ЗАПОЛНИТЬ!B13</f>
        <v>26336594</v>
      </c>
      <c r="E7" s="57"/>
      <c r="F7" s="57"/>
    </row>
    <row r="8" spans="1:6" ht="40.5" customHeight="1" x14ac:dyDescent="0.25">
      <c r="A8" s="4" t="s">
        <v>6</v>
      </c>
      <c r="B8" s="7" t="str">
        <f>[1]ЗАПОЛНИТЬ!B5</f>
        <v>Вінницька обл м.Козятин вул Героїв Майдану,22</v>
      </c>
      <c r="C8" s="6" t="s">
        <v>7</v>
      </c>
      <c r="D8" s="57">
        <f>[1]ЗАПОЛНИТЬ!B14</f>
        <v>510500000</v>
      </c>
      <c r="E8" s="57"/>
      <c r="F8" s="57"/>
    </row>
    <row r="9" spans="1:6" ht="47.25" customHeight="1" x14ac:dyDescent="0.25">
      <c r="A9" s="8" t="s">
        <v>8</v>
      </c>
      <c r="B9" s="9" t="str">
        <f>[1]ЗАПОЛНИТЬ!D15</f>
        <v>Комунальна організація (установа, заклад)</v>
      </c>
      <c r="C9" s="6" t="s">
        <v>9</v>
      </c>
      <c r="D9" s="60">
        <f>[1]ЗАПОЛНИТЬ!B15</f>
        <v>430</v>
      </c>
      <c r="E9" s="61"/>
      <c r="F9" s="62"/>
    </row>
    <row r="10" spans="1:6" ht="37.5" customHeight="1" x14ac:dyDescent="0.25">
      <c r="A10" s="4" t="s">
        <v>10</v>
      </c>
      <c r="B10" s="10" t="s">
        <v>11</v>
      </c>
      <c r="C10" s="6" t="s">
        <v>12</v>
      </c>
      <c r="D10" s="59" t="s">
        <v>13</v>
      </c>
      <c r="E10" s="59"/>
      <c r="F10" s="59"/>
    </row>
    <row r="11" spans="1:6" x14ac:dyDescent="0.25">
      <c r="A11" s="4" t="s">
        <v>14</v>
      </c>
      <c r="B11" s="11"/>
      <c r="C11" s="6" t="s">
        <v>15</v>
      </c>
      <c r="D11" s="59"/>
      <c r="E11" s="59"/>
      <c r="F11" s="59"/>
    </row>
    <row r="12" spans="1:6" x14ac:dyDescent="0.25">
      <c r="A12" s="12" t="s">
        <v>16</v>
      </c>
      <c r="B12" s="1"/>
      <c r="C12" s="1"/>
      <c r="D12" s="63"/>
      <c r="E12" s="63"/>
      <c r="F12" s="63"/>
    </row>
    <row r="13" spans="1:6" x14ac:dyDescent="0.25">
      <c r="A13" s="12" t="s">
        <v>17</v>
      </c>
      <c r="B13" s="1"/>
      <c r="C13" s="1"/>
      <c r="D13" s="1"/>
      <c r="E13" s="1"/>
      <c r="F13" s="1"/>
    </row>
    <row r="14" spans="1:6" x14ac:dyDescent="0.25">
      <c r="A14" s="64" t="s">
        <v>18</v>
      </c>
      <c r="B14" s="64"/>
      <c r="C14" s="64"/>
      <c r="D14" s="64"/>
      <c r="E14" s="64"/>
      <c r="F14" s="64"/>
    </row>
    <row r="15" spans="1:6" x14ac:dyDescent="0.25">
      <c r="A15" s="64" t="str">
        <f>CONCATENATE("на ",[1]ЗАПОЛНИТЬ!$B$18," ",LEFT([1]ЗАПОЛНИТЬ!$C$18,4)," року")</f>
        <v>на 1 січня 2018 року</v>
      </c>
      <c r="B15" s="64"/>
      <c r="C15" s="64"/>
      <c r="D15" s="64"/>
      <c r="E15" s="64"/>
      <c r="F15" s="64"/>
    </row>
    <row r="16" spans="1:6" x14ac:dyDescent="0.25">
      <c r="A16" s="1"/>
      <c r="B16" s="1"/>
      <c r="C16" s="1"/>
      <c r="D16" s="1"/>
      <c r="E16" s="54" t="s">
        <v>19</v>
      </c>
      <c r="F16" s="54"/>
    </row>
    <row r="17" spans="1:6" ht="51" x14ac:dyDescent="0.25">
      <c r="A17" s="68" t="s">
        <v>20</v>
      </c>
      <c r="B17" s="69"/>
      <c r="C17" s="70"/>
      <c r="D17" s="13" t="s">
        <v>21</v>
      </c>
      <c r="E17" s="13" t="s">
        <v>22</v>
      </c>
      <c r="F17" s="13" t="s">
        <v>23</v>
      </c>
    </row>
    <row r="18" spans="1:6" x14ac:dyDescent="0.25">
      <c r="A18" s="68">
        <v>1</v>
      </c>
      <c r="B18" s="69"/>
      <c r="C18" s="70"/>
      <c r="D18" s="13">
        <v>2</v>
      </c>
      <c r="E18" s="13">
        <v>3</v>
      </c>
      <c r="F18" s="13">
        <v>4</v>
      </c>
    </row>
    <row r="19" spans="1:6" x14ac:dyDescent="0.25">
      <c r="A19" s="71" t="s">
        <v>24</v>
      </c>
      <c r="B19" s="71"/>
      <c r="C19" s="71"/>
      <c r="D19" s="71"/>
      <c r="E19" s="71"/>
      <c r="F19" s="71"/>
    </row>
    <row r="20" spans="1:6" x14ac:dyDescent="0.25">
      <c r="A20" s="65" t="s">
        <v>25</v>
      </c>
      <c r="B20" s="66"/>
      <c r="C20" s="67"/>
      <c r="D20" s="14">
        <v>1000</v>
      </c>
      <c r="E20" s="15">
        <f>E21-E22</f>
        <v>5310618</v>
      </c>
      <c r="F20" s="15">
        <f>F21-F22</f>
        <v>7561818.6999999993</v>
      </c>
    </row>
    <row r="21" spans="1:6" x14ac:dyDescent="0.25">
      <c r="A21" s="65" t="s">
        <v>26</v>
      </c>
      <c r="B21" s="66"/>
      <c r="C21" s="67"/>
      <c r="D21" s="14">
        <v>1001</v>
      </c>
      <c r="E21" s="16">
        <v>7390165</v>
      </c>
      <c r="F21" s="16">
        <v>9964809.5099999998</v>
      </c>
    </row>
    <row r="22" spans="1:6" x14ac:dyDescent="0.25">
      <c r="A22" s="65" t="s">
        <v>27</v>
      </c>
      <c r="B22" s="66"/>
      <c r="C22" s="67"/>
      <c r="D22" s="14">
        <v>1002</v>
      </c>
      <c r="E22" s="16">
        <v>2079547</v>
      </c>
      <c r="F22" s="16">
        <v>2402990.81</v>
      </c>
    </row>
    <row r="23" spans="1:6" x14ac:dyDescent="0.25">
      <c r="A23" s="65" t="s">
        <v>28</v>
      </c>
      <c r="B23" s="66"/>
      <c r="C23" s="67"/>
      <c r="D23" s="14">
        <v>1010</v>
      </c>
      <c r="E23" s="15">
        <f>E24-E25</f>
        <v>0</v>
      </c>
      <c r="F23" s="15">
        <f>F24-F25</f>
        <v>0</v>
      </c>
    </row>
    <row r="24" spans="1:6" x14ac:dyDescent="0.25">
      <c r="A24" s="65" t="s">
        <v>26</v>
      </c>
      <c r="B24" s="66"/>
      <c r="C24" s="67"/>
      <c r="D24" s="14">
        <v>1011</v>
      </c>
      <c r="E24" s="16">
        <v>0</v>
      </c>
      <c r="F24" s="16">
        <v>0</v>
      </c>
    </row>
    <row r="25" spans="1:6" x14ac:dyDescent="0.25">
      <c r="A25" s="65" t="s">
        <v>27</v>
      </c>
      <c r="B25" s="66"/>
      <c r="C25" s="67"/>
      <c r="D25" s="14">
        <v>1012</v>
      </c>
      <c r="E25" s="16">
        <v>0</v>
      </c>
      <c r="F25" s="16">
        <v>0</v>
      </c>
    </row>
    <row r="26" spans="1:6" x14ac:dyDescent="0.25">
      <c r="A26" s="65" t="s">
        <v>29</v>
      </c>
      <c r="B26" s="66"/>
      <c r="C26" s="67"/>
      <c r="D26" s="14">
        <v>1020</v>
      </c>
      <c r="E26" s="15">
        <f>E27-E28</f>
        <v>0</v>
      </c>
      <c r="F26" s="15">
        <f>F27-F28</f>
        <v>0</v>
      </c>
    </row>
    <row r="27" spans="1:6" x14ac:dyDescent="0.25">
      <c r="A27" s="65" t="s">
        <v>26</v>
      </c>
      <c r="B27" s="66"/>
      <c r="C27" s="67"/>
      <c r="D27" s="14">
        <v>1021</v>
      </c>
      <c r="E27" s="16">
        <v>0</v>
      </c>
      <c r="F27" s="16">
        <v>0</v>
      </c>
    </row>
    <row r="28" spans="1:6" x14ac:dyDescent="0.25">
      <c r="A28" s="65" t="s">
        <v>30</v>
      </c>
      <c r="B28" s="66"/>
      <c r="C28" s="67"/>
      <c r="D28" s="14">
        <v>1022</v>
      </c>
      <c r="E28" s="16">
        <v>0</v>
      </c>
      <c r="F28" s="16">
        <v>0</v>
      </c>
    </row>
    <row r="29" spans="1:6" x14ac:dyDescent="0.25">
      <c r="A29" s="65" t="s">
        <v>31</v>
      </c>
      <c r="B29" s="66"/>
      <c r="C29" s="67"/>
      <c r="D29" s="14">
        <v>1030</v>
      </c>
      <c r="E29" s="16">
        <v>611408</v>
      </c>
      <c r="F29" s="16">
        <v>128947.45</v>
      </c>
    </row>
    <row r="30" spans="1:6" x14ac:dyDescent="0.25">
      <c r="A30" s="65" t="s">
        <v>32</v>
      </c>
      <c r="B30" s="66"/>
      <c r="C30" s="67"/>
      <c r="D30" s="14">
        <v>1040</v>
      </c>
      <c r="E30" s="15">
        <f>E31-E32</f>
        <v>0</v>
      </c>
      <c r="F30" s="15">
        <f>F31-F32</f>
        <v>0</v>
      </c>
    </row>
    <row r="31" spans="1:6" x14ac:dyDescent="0.25">
      <c r="A31" s="65" t="s">
        <v>26</v>
      </c>
      <c r="B31" s="66"/>
      <c r="C31" s="67"/>
      <c r="D31" s="14">
        <v>1041</v>
      </c>
      <c r="E31" s="16">
        <v>0</v>
      </c>
      <c r="F31" s="16">
        <v>0</v>
      </c>
    </row>
    <row r="32" spans="1:6" x14ac:dyDescent="0.25">
      <c r="A32" s="65" t="s">
        <v>27</v>
      </c>
      <c r="B32" s="66"/>
      <c r="C32" s="67"/>
      <c r="D32" s="14">
        <v>1042</v>
      </c>
      <c r="E32" s="16">
        <v>0</v>
      </c>
      <c r="F32" s="16">
        <v>0</v>
      </c>
    </row>
    <row r="33" spans="1:6" x14ac:dyDescent="0.25">
      <c r="A33" s="65" t="s">
        <v>33</v>
      </c>
      <c r="B33" s="66"/>
      <c r="C33" s="67"/>
      <c r="D33" s="14">
        <v>1050</v>
      </c>
      <c r="E33" s="16">
        <v>97803</v>
      </c>
      <c r="F33" s="16">
        <v>123822.89</v>
      </c>
    </row>
    <row r="34" spans="1:6" x14ac:dyDescent="0.25">
      <c r="A34" s="65" t="s">
        <v>34</v>
      </c>
      <c r="B34" s="66"/>
      <c r="C34" s="67"/>
      <c r="D34" s="14">
        <v>1060</v>
      </c>
      <c r="E34" s="16">
        <v>0</v>
      </c>
      <c r="F34" s="16">
        <v>0</v>
      </c>
    </row>
    <row r="35" spans="1:6" x14ac:dyDescent="0.25">
      <c r="A35" s="65" t="s">
        <v>35</v>
      </c>
      <c r="B35" s="66"/>
      <c r="C35" s="67"/>
      <c r="D35" s="14">
        <v>1090</v>
      </c>
      <c r="E35" s="16">
        <v>0</v>
      </c>
      <c r="F35" s="16">
        <v>0</v>
      </c>
    </row>
    <row r="36" spans="1:6" x14ac:dyDescent="0.25">
      <c r="A36" s="72" t="s">
        <v>36</v>
      </c>
      <c r="B36" s="73"/>
      <c r="C36" s="74"/>
      <c r="D36" s="13">
        <v>1095</v>
      </c>
      <c r="E36" s="17">
        <f>E35+E34+E33+E30+E29+E26+E23+E20</f>
        <v>6019829</v>
      </c>
      <c r="F36" s="17">
        <f>F35+F34+F33+F30+F29+F26+F23+F20</f>
        <v>7814589.0399999991</v>
      </c>
    </row>
    <row r="37" spans="1:6" x14ac:dyDescent="0.25">
      <c r="A37" s="71" t="s">
        <v>37</v>
      </c>
      <c r="B37" s="71"/>
      <c r="C37" s="71"/>
      <c r="D37" s="71"/>
      <c r="E37" s="71"/>
      <c r="F37" s="71"/>
    </row>
    <row r="38" spans="1:6" x14ac:dyDescent="0.25">
      <c r="A38" s="65" t="s">
        <v>38</v>
      </c>
      <c r="B38" s="66"/>
      <c r="C38" s="67"/>
      <c r="D38" s="14">
        <v>1100</v>
      </c>
      <c r="E38" s="16">
        <v>0</v>
      </c>
      <c r="F38" s="16">
        <v>0</v>
      </c>
    </row>
    <row r="39" spans="1:6" x14ac:dyDescent="0.25">
      <c r="A39" s="65" t="s">
        <v>39</v>
      </c>
      <c r="B39" s="66"/>
      <c r="C39" s="67"/>
      <c r="D39" s="14">
        <v>1110</v>
      </c>
      <c r="E39" s="16">
        <v>0</v>
      </c>
      <c r="F39" s="16">
        <v>0</v>
      </c>
    </row>
    <row r="40" spans="1:6" x14ac:dyDescent="0.25">
      <c r="A40" s="65" t="s">
        <v>40</v>
      </c>
      <c r="B40" s="66"/>
      <c r="C40" s="67"/>
      <c r="D40" s="14"/>
      <c r="E40" s="15"/>
      <c r="F40" s="15"/>
    </row>
    <row r="41" spans="1:6" x14ac:dyDescent="0.25">
      <c r="A41" s="65" t="s">
        <v>41</v>
      </c>
      <c r="B41" s="66"/>
      <c r="C41" s="67"/>
      <c r="D41" s="14">
        <v>1120</v>
      </c>
      <c r="E41" s="16">
        <v>0</v>
      </c>
      <c r="F41" s="16"/>
    </row>
    <row r="42" spans="1:6" x14ac:dyDescent="0.25">
      <c r="A42" s="65" t="s">
        <v>42</v>
      </c>
      <c r="B42" s="66"/>
      <c r="C42" s="67"/>
      <c r="D42" s="14">
        <v>1125</v>
      </c>
      <c r="E42" s="16">
        <v>0</v>
      </c>
      <c r="F42" s="16">
        <v>10117.9</v>
      </c>
    </row>
    <row r="43" spans="1:6" x14ac:dyDescent="0.25">
      <c r="A43" s="65" t="s">
        <v>43</v>
      </c>
      <c r="B43" s="66"/>
      <c r="C43" s="67"/>
      <c r="D43" s="14">
        <v>1130</v>
      </c>
      <c r="E43" s="16">
        <v>0</v>
      </c>
      <c r="F43" s="16">
        <v>0</v>
      </c>
    </row>
    <row r="44" spans="1:6" x14ac:dyDescent="0.25">
      <c r="A44" s="65" t="s">
        <v>44</v>
      </c>
      <c r="B44" s="66"/>
      <c r="C44" s="67"/>
      <c r="D44" s="14">
        <v>1135</v>
      </c>
      <c r="E44" s="16">
        <v>0</v>
      </c>
      <c r="F44" s="16">
        <v>0</v>
      </c>
    </row>
    <row r="45" spans="1:6" x14ac:dyDescent="0.25">
      <c r="A45" s="65" t="s">
        <v>45</v>
      </c>
      <c r="B45" s="66"/>
      <c r="C45" s="67"/>
      <c r="D45" s="14">
        <v>1140</v>
      </c>
      <c r="E45" s="16">
        <v>0</v>
      </c>
      <c r="F45" s="16">
        <v>0</v>
      </c>
    </row>
    <row r="46" spans="1:6" x14ac:dyDescent="0.25">
      <c r="A46" s="65" t="s">
        <v>46</v>
      </c>
      <c r="B46" s="66"/>
      <c r="C46" s="67"/>
      <c r="D46" s="14">
        <v>1145</v>
      </c>
      <c r="E46" s="16">
        <v>0</v>
      </c>
      <c r="F46" s="16">
        <v>0</v>
      </c>
    </row>
    <row r="47" spans="1:6" x14ac:dyDescent="0.25">
      <c r="A47" s="65" t="s">
        <v>47</v>
      </c>
      <c r="B47" s="66"/>
      <c r="C47" s="67"/>
      <c r="D47" s="14">
        <v>1150</v>
      </c>
      <c r="E47" s="16">
        <v>380</v>
      </c>
      <c r="F47" s="16">
        <v>1990</v>
      </c>
    </row>
    <row r="48" spans="1:6" x14ac:dyDescent="0.25">
      <c r="A48" s="65" t="s">
        <v>48</v>
      </c>
      <c r="B48" s="66"/>
      <c r="C48" s="67"/>
      <c r="D48" s="14">
        <v>1155</v>
      </c>
      <c r="E48" s="16">
        <v>0</v>
      </c>
      <c r="F48" s="16">
        <v>0</v>
      </c>
    </row>
    <row r="49" spans="1:6" ht="28.5" customHeight="1" x14ac:dyDescent="0.25">
      <c r="A49" s="65" t="s">
        <v>49</v>
      </c>
      <c r="B49" s="66"/>
      <c r="C49" s="67"/>
      <c r="D49" s="14"/>
      <c r="E49" s="18"/>
      <c r="F49" s="18"/>
    </row>
    <row r="50" spans="1:6" x14ac:dyDescent="0.25">
      <c r="A50" s="65" t="s">
        <v>50</v>
      </c>
      <c r="B50" s="66"/>
      <c r="C50" s="67"/>
      <c r="D50" s="14">
        <v>1160</v>
      </c>
      <c r="E50" s="15">
        <f>SUM(E51:E53)</f>
        <v>18876</v>
      </c>
      <c r="F50" s="15">
        <f>SUM(F51:F53)</f>
        <v>121577</v>
      </c>
    </row>
    <row r="51" spans="1:6" x14ac:dyDescent="0.25">
      <c r="A51" s="65" t="s">
        <v>51</v>
      </c>
      <c r="B51" s="66"/>
      <c r="C51" s="67"/>
      <c r="D51" s="14">
        <v>1161</v>
      </c>
      <c r="E51" s="16">
        <v>0</v>
      </c>
      <c r="F51" s="16">
        <v>0</v>
      </c>
    </row>
    <row r="52" spans="1:6" x14ac:dyDescent="0.25">
      <c r="A52" s="65" t="s">
        <v>52</v>
      </c>
      <c r="B52" s="66"/>
      <c r="C52" s="67"/>
      <c r="D52" s="14">
        <v>1162</v>
      </c>
      <c r="E52" s="15">
        <f>ROUND([1]Ф.2.ЗВЕД!F23+[1]Ф.4.1.ЗВЕД!E23-[1]Ф.4.1.ЗВЕД!F23+[1]Ф.4.2.ЗВЕД!E22-[1]Ф.4.2.ЗВЕД!F22+[1]Ф.4.3.ЗВЕД!F22-[1]Ф.4.3.ЗВЕД!G22+[1]Ф.4.4.ЗВЕД!E20+[1]Ф.4.3.1.ЗВЕД!G22,0)</f>
        <v>18876</v>
      </c>
      <c r="F52" s="15">
        <f>ROUND([1]Ф.2.ЗВЕД!J23+[1]Ф.4.1.ЗВЕД!Q23-[1]Ф.4.1.ЗВЕД!R23+[1]Ф.4.2.ЗВЕД!M22-[1]Ф.4.2.ЗВЕД!N22+[1]Ф.4.3.ЗВЕД!M22-[1]Ф.4.3.ЗВЕД!N22+[1]Ф.4.4.ЗВЕД!J20+[1]Ф.4.3.1.ЗВЕД!R22,0)</f>
        <v>121577</v>
      </c>
    </row>
    <row r="53" spans="1:6" x14ac:dyDescent="0.25">
      <c r="A53" s="65" t="s">
        <v>53</v>
      </c>
      <c r="B53" s="66"/>
      <c r="C53" s="67"/>
      <c r="D53" s="14">
        <v>1163</v>
      </c>
      <c r="E53" s="15">
        <f>ROUND([1]Ф.4.1.ЗВЕД!F23+[1]Ф.4.2.ЗВЕД!F22+[1]Ф.4.3.ЗВЕД!G22,0)</f>
        <v>0</v>
      </c>
      <c r="F53" s="15">
        <f>ROUND([1]Ф.4.1.ЗВЕД!R23+[1]Ф.4.2.ЗВЕД!N22+[1]Ф.4.3.ЗВЕД!N22,0)</f>
        <v>0</v>
      </c>
    </row>
    <row r="54" spans="1:6" x14ac:dyDescent="0.25">
      <c r="A54" s="65" t="s">
        <v>54</v>
      </c>
      <c r="B54" s="66"/>
      <c r="C54" s="67"/>
      <c r="D54" s="14">
        <v>1165</v>
      </c>
      <c r="E54" s="16">
        <v>0</v>
      </c>
      <c r="F54" s="16">
        <v>0</v>
      </c>
    </row>
    <row r="55" spans="1:6" x14ac:dyDescent="0.25">
      <c r="A55" s="65" t="s">
        <v>55</v>
      </c>
      <c r="B55" s="66"/>
      <c r="C55" s="67"/>
      <c r="D55" s="14"/>
      <c r="E55" s="18"/>
      <c r="F55" s="18"/>
    </row>
    <row r="56" spans="1:6" x14ac:dyDescent="0.25">
      <c r="A56" s="65" t="s">
        <v>56</v>
      </c>
      <c r="B56" s="66"/>
      <c r="C56" s="67"/>
      <c r="D56" s="14">
        <v>1170</v>
      </c>
      <c r="E56" s="16">
        <v>0</v>
      </c>
      <c r="F56" s="16">
        <v>0</v>
      </c>
    </row>
    <row r="57" spans="1:6" x14ac:dyDescent="0.25">
      <c r="A57" s="65" t="s">
        <v>57</v>
      </c>
      <c r="B57" s="66"/>
      <c r="C57" s="67"/>
      <c r="D57" s="14">
        <v>1175</v>
      </c>
      <c r="E57" s="15">
        <f>SUM(E58:E59)</f>
        <v>0</v>
      </c>
      <c r="F57" s="15">
        <f>SUM(F58:F59)</f>
        <v>0</v>
      </c>
    </row>
    <row r="58" spans="1:6" x14ac:dyDescent="0.25">
      <c r="A58" s="65" t="s">
        <v>58</v>
      </c>
      <c r="B58" s="66"/>
      <c r="C58" s="67"/>
      <c r="D58" s="14">
        <v>1176</v>
      </c>
      <c r="E58" s="16">
        <v>0</v>
      </c>
      <c r="F58" s="16">
        <v>0</v>
      </c>
    </row>
    <row r="59" spans="1:6" x14ac:dyDescent="0.25">
      <c r="A59" s="65" t="s">
        <v>59</v>
      </c>
      <c r="B59" s="66"/>
      <c r="C59" s="67"/>
      <c r="D59" s="14">
        <v>1177</v>
      </c>
      <c r="E59" s="16">
        <v>0</v>
      </c>
      <c r="F59" s="16">
        <v>0</v>
      </c>
    </row>
    <row r="60" spans="1:6" x14ac:dyDescent="0.25">
      <c r="A60" s="65" t="s">
        <v>60</v>
      </c>
      <c r="B60" s="66"/>
      <c r="C60" s="67"/>
      <c r="D60" s="14">
        <v>1180</v>
      </c>
      <c r="E60" s="16">
        <v>0</v>
      </c>
      <c r="F60" s="16">
        <v>0</v>
      </c>
    </row>
    <row r="61" spans="1:6" x14ac:dyDescent="0.25">
      <c r="A61" s="72" t="s">
        <v>61</v>
      </c>
      <c r="B61" s="73"/>
      <c r="C61" s="74"/>
      <c r="D61" s="13">
        <v>1195</v>
      </c>
      <c r="E61" s="15">
        <f>E60+E57+E56+E54+E50+E48+SUM(E41:E47)+E39+E38</f>
        <v>19256</v>
      </c>
      <c r="F61" s="15">
        <f>F60+F57+F56+F54+F50+F48+SUM(F41:F47)+F39+F38</f>
        <v>133684.9</v>
      </c>
    </row>
    <row r="62" spans="1:6" x14ac:dyDescent="0.25">
      <c r="A62" s="72" t="s">
        <v>62</v>
      </c>
      <c r="B62" s="73"/>
      <c r="C62" s="74"/>
      <c r="D62" s="13">
        <v>1200</v>
      </c>
      <c r="E62" s="19">
        <v>294</v>
      </c>
      <c r="F62" s="19">
        <v>0</v>
      </c>
    </row>
    <row r="63" spans="1:6" x14ac:dyDescent="0.25">
      <c r="A63" s="72" t="s">
        <v>18</v>
      </c>
      <c r="B63" s="73"/>
      <c r="C63" s="74"/>
      <c r="D63" s="13">
        <v>1300</v>
      </c>
      <c r="E63" s="17">
        <f>E62+E61+E36</f>
        <v>6039379</v>
      </c>
      <c r="F63" s="17">
        <f>F62+F61+F36</f>
        <v>7948273.9399999995</v>
      </c>
    </row>
    <row r="64" spans="1:6" ht="51" x14ac:dyDescent="0.25">
      <c r="A64" s="68" t="s">
        <v>63</v>
      </c>
      <c r="B64" s="69"/>
      <c r="C64" s="70"/>
      <c r="D64" s="13" t="s">
        <v>21</v>
      </c>
      <c r="E64" s="13" t="s">
        <v>22</v>
      </c>
      <c r="F64" s="20" t="s">
        <v>23</v>
      </c>
    </row>
    <row r="65" spans="1:6" x14ac:dyDescent="0.25">
      <c r="A65" s="68">
        <v>1</v>
      </c>
      <c r="B65" s="69"/>
      <c r="C65" s="70"/>
      <c r="D65" s="13">
        <v>2</v>
      </c>
      <c r="E65" s="13">
        <v>3</v>
      </c>
      <c r="F65" s="13">
        <v>4</v>
      </c>
    </row>
    <row r="66" spans="1:6" x14ac:dyDescent="0.25">
      <c r="A66" s="71" t="s">
        <v>64</v>
      </c>
      <c r="B66" s="71"/>
      <c r="C66" s="71"/>
      <c r="D66" s="71"/>
      <c r="E66" s="71"/>
      <c r="F66" s="71"/>
    </row>
    <row r="67" spans="1:6" x14ac:dyDescent="0.25">
      <c r="A67" s="65" t="s">
        <v>65</v>
      </c>
      <c r="B67" s="66"/>
      <c r="C67" s="67"/>
      <c r="D67" s="14">
        <v>1400</v>
      </c>
      <c r="E67" s="21">
        <v>5922026</v>
      </c>
      <c r="F67" s="21">
        <f>F21+F24+F27</f>
        <v>9964809.5099999998</v>
      </c>
    </row>
    <row r="68" spans="1:6" x14ac:dyDescent="0.25">
      <c r="A68" s="65" t="s">
        <v>66</v>
      </c>
      <c r="B68" s="66"/>
      <c r="C68" s="67"/>
      <c r="D68" s="14">
        <v>1410</v>
      </c>
      <c r="E68" s="21">
        <v>0</v>
      </c>
      <c r="F68" s="21">
        <v>0</v>
      </c>
    </row>
    <row r="69" spans="1:6" x14ac:dyDescent="0.25">
      <c r="A69" s="65" t="s">
        <v>67</v>
      </c>
      <c r="B69" s="66"/>
      <c r="C69" s="67"/>
      <c r="D69" s="14">
        <v>1420</v>
      </c>
      <c r="E69" s="21">
        <v>115007</v>
      </c>
      <c r="F69" s="21">
        <v>-2151455.42</v>
      </c>
    </row>
    <row r="70" spans="1:6" x14ac:dyDescent="0.25">
      <c r="A70" s="65" t="s">
        <v>68</v>
      </c>
      <c r="B70" s="66"/>
      <c r="C70" s="67"/>
      <c r="D70" s="14">
        <v>1430</v>
      </c>
      <c r="E70" s="21">
        <v>0</v>
      </c>
      <c r="F70" s="21">
        <v>0</v>
      </c>
    </row>
    <row r="71" spans="1:6" x14ac:dyDescent="0.25">
      <c r="A71" s="65" t="s">
        <v>69</v>
      </c>
      <c r="B71" s="66"/>
      <c r="C71" s="67"/>
      <c r="D71" s="14">
        <v>1440</v>
      </c>
      <c r="E71" s="21">
        <v>0</v>
      </c>
      <c r="F71" s="21">
        <v>0</v>
      </c>
    </row>
    <row r="72" spans="1:6" x14ac:dyDescent="0.25">
      <c r="A72" s="65" t="s">
        <v>70</v>
      </c>
      <c r="B72" s="66"/>
      <c r="C72" s="67"/>
      <c r="D72" s="14">
        <v>1450</v>
      </c>
      <c r="E72" s="21">
        <v>0</v>
      </c>
      <c r="F72" s="21">
        <v>128947.45</v>
      </c>
    </row>
    <row r="73" spans="1:6" x14ac:dyDescent="0.25">
      <c r="A73" s="72" t="s">
        <v>36</v>
      </c>
      <c r="B73" s="73"/>
      <c r="C73" s="74"/>
      <c r="D73" s="13">
        <v>1495</v>
      </c>
      <c r="E73" s="22">
        <f>SUM(E67:E72)</f>
        <v>6037033</v>
      </c>
      <c r="F73" s="22">
        <f>SUM(F67:F72)</f>
        <v>7942301.54</v>
      </c>
    </row>
    <row r="74" spans="1:6" x14ac:dyDescent="0.25">
      <c r="A74" s="71" t="s">
        <v>71</v>
      </c>
      <c r="B74" s="71"/>
      <c r="C74" s="71"/>
      <c r="D74" s="71"/>
      <c r="E74" s="71"/>
      <c r="F74" s="71"/>
    </row>
    <row r="75" spans="1:6" x14ac:dyDescent="0.25">
      <c r="A75" s="65" t="s">
        <v>72</v>
      </c>
      <c r="B75" s="66"/>
      <c r="C75" s="67"/>
      <c r="D75" s="14"/>
      <c r="E75" s="23"/>
      <c r="F75" s="23"/>
    </row>
    <row r="76" spans="1:6" x14ac:dyDescent="0.25">
      <c r="A76" s="65" t="s">
        <v>73</v>
      </c>
      <c r="B76" s="66"/>
      <c r="C76" s="67"/>
      <c r="D76" s="14">
        <v>1500</v>
      </c>
      <c r="E76" s="21">
        <v>0</v>
      </c>
      <c r="F76" s="21">
        <v>0</v>
      </c>
    </row>
    <row r="77" spans="1:6" x14ac:dyDescent="0.25">
      <c r="A77" s="65" t="s">
        <v>74</v>
      </c>
      <c r="B77" s="66"/>
      <c r="C77" s="67"/>
      <c r="D77" s="14">
        <v>1510</v>
      </c>
      <c r="E77" s="21">
        <v>0</v>
      </c>
      <c r="F77" s="21">
        <v>0</v>
      </c>
    </row>
    <row r="78" spans="1:6" x14ac:dyDescent="0.25">
      <c r="A78" s="65" t="s">
        <v>75</v>
      </c>
      <c r="B78" s="66"/>
      <c r="C78" s="67"/>
      <c r="D78" s="14">
        <v>1520</v>
      </c>
      <c r="E78" s="21">
        <v>0</v>
      </c>
      <c r="F78" s="21">
        <v>0</v>
      </c>
    </row>
    <row r="79" spans="1:6" x14ac:dyDescent="0.25">
      <c r="A79" s="65" t="s">
        <v>76</v>
      </c>
      <c r="B79" s="66"/>
      <c r="C79" s="67"/>
      <c r="D79" s="14">
        <v>1530</v>
      </c>
      <c r="E79" s="21">
        <v>0</v>
      </c>
      <c r="F79" s="21">
        <v>0</v>
      </c>
    </row>
    <row r="80" spans="1:6" x14ac:dyDescent="0.25">
      <c r="A80" s="65" t="s">
        <v>77</v>
      </c>
      <c r="B80" s="66"/>
      <c r="C80" s="67"/>
      <c r="D80" s="14"/>
      <c r="E80" s="23"/>
      <c r="F80" s="23"/>
    </row>
    <row r="81" spans="1:6" x14ac:dyDescent="0.25">
      <c r="A81" s="65" t="s">
        <v>78</v>
      </c>
      <c r="B81" s="66"/>
      <c r="C81" s="67"/>
      <c r="D81" s="14">
        <v>1540</v>
      </c>
      <c r="E81" s="24">
        <v>0</v>
      </c>
      <c r="F81" s="24">
        <v>0</v>
      </c>
    </row>
    <row r="82" spans="1:6" x14ac:dyDescent="0.25">
      <c r="A82" s="65" t="s">
        <v>42</v>
      </c>
      <c r="B82" s="66"/>
      <c r="C82" s="67"/>
      <c r="D82" s="14">
        <v>1545</v>
      </c>
      <c r="E82" s="21">
        <v>0</v>
      </c>
      <c r="F82" s="21">
        <v>0</v>
      </c>
    </row>
    <row r="83" spans="1:6" x14ac:dyDescent="0.25">
      <c r="A83" s="65" t="s">
        <v>74</v>
      </c>
      <c r="B83" s="66"/>
      <c r="C83" s="67"/>
      <c r="D83" s="14">
        <v>1550</v>
      </c>
      <c r="E83" s="21">
        <v>0</v>
      </c>
      <c r="F83" s="21">
        <v>0</v>
      </c>
    </row>
    <row r="84" spans="1:6" x14ac:dyDescent="0.25">
      <c r="A84" s="65" t="s">
        <v>79</v>
      </c>
      <c r="B84" s="66"/>
      <c r="C84" s="67"/>
      <c r="D84" s="14">
        <v>1555</v>
      </c>
      <c r="E84" s="21">
        <v>0</v>
      </c>
      <c r="F84" s="21">
        <v>0</v>
      </c>
    </row>
    <row r="85" spans="1:6" x14ac:dyDescent="0.25">
      <c r="A85" s="65" t="s">
        <v>80</v>
      </c>
      <c r="B85" s="66"/>
      <c r="C85" s="67"/>
      <c r="D85" s="14">
        <v>1560</v>
      </c>
      <c r="E85" s="21">
        <v>0</v>
      </c>
      <c r="F85" s="21">
        <v>0</v>
      </c>
    </row>
    <row r="86" spans="1:6" x14ac:dyDescent="0.25">
      <c r="A86" s="65" t="s">
        <v>45</v>
      </c>
      <c r="B86" s="66"/>
      <c r="C86" s="67"/>
      <c r="D86" s="14">
        <v>1565</v>
      </c>
      <c r="E86" s="21">
        <v>0</v>
      </c>
      <c r="F86" s="21">
        <v>0</v>
      </c>
    </row>
    <row r="87" spans="1:6" x14ac:dyDescent="0.25">
      <c r="A87" s="65" t="s">
        <v>46</v>
      </c>
      <c r="B87" s="66"/>
      <c r="C87" s="67"/>
      <c r="D87" s="14">
        <v>1570</v>
      </c>
      <c r="E87" s="21">
        <v>0</v>
      </c>
      <c r="F87" s="21">
        <v>0</v>
      </c>
    </row>
    <row r="88" spans="1:6" x14ac:dyDescent="0.25">
      <c r="A88" s="65" t="s">
        <v>81</v>
      </c>
      <c r="B88" s="66"/>
      <c r="C88" s="67"/>
      <c r="D88" s="14">
        <v>1575</v>
      </c>
      <c r="E88" s="21">
        <v>2346</v>
      </c>
      <c r="F88" s="21">
        <v>5972</v>
      </c>
    </row>
    <row r="89" spans="1:6" x14ac:dyDescent="0.25">
      <c r="A89" s="72" t="s">
        <v>61</v>
      </c>
      <c r="B89" s="73"/>
      <c r="C89" s="74"/>
      <c r="D89" s="13">
        <v>1595</v>
      </c>
      <c r="E89" s="22">
        <f>SUM(E81:E88)+SUM(E76:E78)+E79</f>
        <v>2346</v>
      </c>
      <c r="F89" s="22">
        <f>SUM(F81:F88)+SUM(F76:F78)+F79</f>
        <v>5972</v>
      </c>
    </row>
    <row r="90" spans="1:6" x14ac:dyDescent="0.25">
      <c r="A90" s="72" t="s">
        <v>82</v>
      </c>
      <c r="B90" s="73"/>
      <c r="C90" s="74"/>
      <c r="D90" s="13">
        <v>1600</v>
      </c>
      <c r="E90" s="25">
        <v>0</v>
      </c>
      <c r="F90" s="25">
        <v>0</v>
      </c>
    </row>
    <row r="91" spans="1:6" x14ac:dyDescent="0.25">
      <c r="A91" s="72" t="s">
        <v>83</v>
      </c>
      <c r="B91" s="73"/>
      <c r="C91" s="74"/>
      <c r="D91" s="13">
        <v>1700</v>
      </c>
      <c r="E91" s="25">
        <v>0</v>
      </c>
      <c r="F91" s="25">
        <v>0</v>
      </c>
    </row>
    <row r="92" spans="1:6" x14ac:dyDescent="0.25">
      <c r="A92" s="72" t="s">
        <v>18</v>
      </c>
      <c r="B92" s="73"/>
      <c r="C92" s="74"/>
      <c r="D92" s="13">
        <v>1800</v>
      </c>
      <c r="E92" s="22">
        <f>E91+E90+E89+E73</f>
        <v>6039379</v>
      </c>
      <c r="F92" s="22">
        <f>F91+F90+F89+F73</f>
        <v>7948273.54</v>
      </c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ht="15.75" x14ac:dyDescent="0.25">
      <c r="A95" s="26" t="s">
        <v>84</v>
      </c>
      <c r="B95" s="27"/>
      <c r="C95" s="28"/>
      <c r="D95" s="75" t="str">
        <f>[1]ЗАПОЛНИТЬ!F26</f>
        <v>С.Ф.Рибінська</v>
      </c>
      <c r="E95" s="75"/>
      <c r="F95" s="75"/>
    </row>
    <row r="96" spans="1:6" x14ac:dyDescent="0.25">
      <c r="A96" s="26"/>
      <c r="B96" s="29" t="s">
        <v>85</v>
      </c>
      <c r="C96" s="30"/>
      <c r="D96" s="77" t="s">
        <v>86</v>
      </c>
      <c r="E96" s="77"/>
      <c r="F96" s="77"/>
    </row>
    <row r="97" spans="1:6" ht="15.75" x14ac:dyDescent="0.25">
      <c r="A97" s="26" t="s">
        <v>87</v>
      </c>
      <c r="B97" s="31"/>
      <c r="C97" s="32"/>
      <c r="D97" s="32"/>
      <c r="E97" s="32"/>
      <c r="F97" s="1"/>
    </row>
    <row r="98" spans="1:6" ht="15.75" x14ac:dyDescent="0.25">
      <c r="A98" s="26" t="s">
        <v>88</v>
      </c>
      <c r="B98" s="31"/>
      <c r="C98" s="32"/>
      <c r="D98" s="32"/>
      <c r="E98" s="32"/>
      <c r="F98" s="1"/>
    </row>
    <row r="99" spans="1:6" ht="15.75" x14ac:dyDescent="0.25">
      <c r="A99" s="26" t="s">
        <v>89</v>
      </c>
      <c r="B99" s="27"/>
      <c r="C99" s="32"/>
      <c r="D99" s="75" t="str">
        <f>[1]ЗАПОЛНИТЬ!F28</f>
        <v>Л.П.Клещук</v>
      </c>
      <c r="E99" s="75"/>
      <c r="F99" s="75"/>
    </row>
    <row r="100" spans="1:6" x14ac:dyDescent="0.25">
      <c r="A100" s="1"/>
      <c r="B100" s="29" t="s">
        <v>85</v>
      </c>
      <c r="C100" s="32"/>
      <c r="D100" s="76" t="s">
        <v>86</v>
      </c>
      <c r="E100" s="76"/>
      <c r="F100" s="76"/>
    </row>
    <row r="101" spans="1:6" x14ac:dyDescent="0.25">
      <c r="A101" s="1"/>
      <c r="B101" s="1"/>
      <c r="C101" s="1"/>
      <c r="D101" s="1"/>
      <c r="E101" s="1"/>
      <c r="F101" s="1"/>
    </row>
  </sheetData>
  <mergeCells count="92">
    <mergeCell ref="D99:F99"/>
    <mergeCell ref="D100:F100"/>
    <mergeCell ref="A89:C89"/>
    <mergeCell ref="A90:C90"/>
    <mergeCell ref="A91:C91"/>
    <mergeCell ref="A92:C92"/>
    <mergeCell ref="D95:F95"/>
    <mergeCell ref="D96:F96"/>
    <mergeCell ref="A88:C88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76:C76"/>
    <mergeCell ref="A65:C65"/>
    <mergeCell ref="A66:F66"/>
    <mergeCell ref="A67:C67"/>
    <mergeCell ref="A68:C68"/>
    <mergeCell ref="A69:C69"/>
    <mergeCell ref="A70:C70"/>
    <mergeCell ref="A71:C71"/>
    <mergeCell ref="A72:C72"/>
    <mergeCell ref="A73:C73"/>
    <mergeCell ref="A74:F74"/>
    <mergeCell ref="A75:C75"/>
    <mergeCell ref="A64:C64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52:C52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F37"/>
    <mergeCell ref="A38:C38"/>
    <mergeCell ref="A39:C39"/>
    <mergeCell ref="A28:C28"/>
    <mergeCell ref="A17:C17"/>
    <mergeCell ref="A18:C18"/>
    <mergeCell ref="A19:F19"/>
    <mergeCell ref="A20:C20"/>
    <mergeCell ref="A21:C21"/>
    <mergeCell ref="A22:C22"/>
    <mergeCell ref="A23:C23"/>
    <mergeCell ref="A24:C24"/>
    <mergeCell ref="A25:C25"/>
    <mergeCell ref="A26:C26"/>
    <mergeCell ref="A27:C27"/>
    <mergeCell ref="E16:F16"/>
    <mergeCell ref="D1:F3"/>
    <mergeCell ref="D5:F5"/>
    <mergeCell ref="B6:C6"/>
    <mergeCell ref="D7:F7"/>
    <mergeCell ref="D8:F8"/>
    <mergeCell ref="D9:F9"/>
    <mergeCell ref="D10:F10"/>
    <mergeCell ref="D11:F11"/>
    <mergeCell ref="D12:F12"/>
    <mergeCell ref="A14:F14"/>
    <mergeCell ref="A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109" workbookViewId="0">
      <selection activeCell="D129" sqref="D129"/>
    </sheetView>
  </sheetViews>
  <sheetFormatPr defaultRowHeight="15" x14ac:dyDescent="0.25"/>
  <cols>
    <col min="1" max="1" width="30.140625" customWidth="1"/>
    <col min="2" max="2" width="16.7109375" customWidth="1"/>
  </cols>
  <sheetData>
    <row r="1" spans="1:11" ht="36.75" customHeight="1" x14ac:dyDescent="0.25">
      <c r="A1" s="32"/>
      <c r="B1" s="32"/>
      <c r="C1" s="32"/>
      <c r="D1" s="32"/>
      <c r="E1" s="32"/>
      <c r="F1" s="32"/>
      <c r="G1" s="117" t="s">
        <v>90</v>
      </c>
      <c r="H1" s="117"/>
      <c r="I1" s="117"/>
      <c r="J1" s="117"/>
      <c r="K1" s="117"/>
    </row>
    <row r="2" spans="1:11" x14ac:dyDescent="0.25">
      <c r="A2" s="35"/>
      <c r="B2" s="35"/>
      <c r="C2" s="35"/>
      <c r="D2" s="35"/>
      <c r="E2" s="32"/>
      <c r="F2" s="32"/>
      <c r="G2" s="32"/>
      <c r="H2" s="32"/>
      <c r="I2" s="118" t="s">
        <v>1</v>
      </c>
      <c r="J2" s="118"/>
      <c r="K2" s="118"/>
    </row>
    <row r="3" spans="1:11" x14ac:dyDescent="0.25">
      <c r="A3" s="35"/>
      <c r="B3" s="35"/>
      <c r="C3" s="119" t="s">
        <v>2</v>
      </c>
      <c r="D3" s="119"/>
      <c r="E3" s="119"/>
      <c r="F3" s="119"/>
      <c r="G3" s="119"/>
      <c r="H3" s="32"/>
      <c r="I3" s="36">
        <v>2018</v>
      </c>
      <c r="J3" s="36">
        <v>1</v>
      </c>
      <c r="K3" s="37" t="s">
        <v>3</v>
      </c>
    </row>
    <row r="4" spans="1:11" ht="45" customHeight="1" x14ac:dyDescent="0.25">
      <c r="A4" s="38" t="s">
        <v>4</v>
      </c>
      <c r="B4" s="120" t="str">
        <f>[1]ЗАПОЛНИТЬ!B3</f>
        <v>Відділ культури та туризму Козятинсько\ міської ради</v>
      </c>
      <c r="C4" s="120"/>
      <c r="D4" s="120"/>
      <c r="E4" s="120"/>
      <c r="F4" s="120"/>
      <c r="G4" s="106" t="s">
        <v>5</v>
      </c>
      <c r="H4" s="107"/>
      <c r="I4" s="121" t="str">
        <f>[1]ЗАПОЛНИТЬ!B13</f>
        <v>26336594</v>
      </c>
      <c r="J4" s="112"/>
      <c r="K4" s="112"/>
    </row>
    <row r="5" spans="1:11" x14ac:dyDescent="0.25">
      <c r="A5" s="38" t="s">
        <v>6</v>
      </c>
      <c r="B5" s="111" t="str">
        <f>[1]ЗАПОЛНИТЬ!B5</f>
        <v>Вінницька обл м.Козятин вул Героїв Майдану,22</v>
      </c>
      <c r="C5" s="111"/>
      <c r="D5" s="111"/>
      <c r="E5" s="111"/>
      <c r="F5" s="111"/>
      <c r="G5" s="106" t="s">
        <v>7</v>
      </c>
      <c r="H5" s="107"/>
      <c r="I5" s="112">
        <f>[1]ЗАПОЛНИТЬ!B14</f>
        <v>510500000</v>
      </c>
      <c r="J5" s="112"/>
      <c r="K5" s="112"/>
    </row>
    <row r="6" spans="1:11" ht="49.5" customHeight="1" x14ac:dyDescent="0.25">
      <c r="A6" s="39" t="s">
        <v>8</v>
      </c>
      <c r="B6" s="113" t="str">
        <f>[1]ЗАПОЛНИТЬ!D15</f>
        <v>Комунальна організація (установа, заклад)</v>
      </c>
      <c r="C6" s="111"/>
      <c r="D6" s="111"/>
      <c r="E6" s="111"/>
      <c r="F6" s="111"/>
      <c r="G6" s="106" t="s">
        <v>9</v>
      </c>
      <c r="H6" s="107"/>
      <c r="I6" s="114">
        <f>[1]ЗАПОЛНИТЬ!B15</f>
        <v>430</v>
      </c>
      <c r="J6" s="115"/>
      <c r="K6" s="116"/>
    </row>
    <row r="7" spans="1:11" x14ac:dyDescent="0.25">
      <c r="A7" s="38" t="s">
        <v>10</v>
      </c>
      <c r="B7" s="105" t="s">
        <v>11</v>
      </c>
      <c r="C7" s="105"/>
      <c r="D7" s="105"/>
      <c r="E7" s="105"/>
      <c r="F7" s="105"/>
      <c r="G7" s="106" t="s">
        <v>12</v>
      </c>
      <c r="H7" s="107"/>
      <c r="I7" s="108" t="s">
        <v>13</v>
      </c>
      <c r="J7" s="109"/>
      <c r="K7" s="109"/>
    </row>
    <row r="8" spans="1:11" x14ac:dyDescent="0.25">
      <c r="A8" s="38" t="s">
        <v>14</v>
      </c>
      <c r="B8" s="110"/>
      <c r="C8" s="110"/>
      <c r="D8" s="110"/>
      <c r="E8" s="110"/>
      <c r="F8" s="110"/>
      <c r="G8" s="106" t="s">
        <v>15</v>
      </c>
      <c r="H8" s="107"/>
      <c r="I8" s="108"/>
      <c r="J8" s="109"/>
      <c r="K8" s="109"/>
    </row>
    <row r="9" spans="1:11" x14ac:dyDescent="0.25">
      <c r="A9" s="40" t="s">
        <v>16</v>
      </c>
      <c r="B9" s="40"/>
      <c r="C9" s="35"/>
      <c r="D9" s="35"/>
      <c r="E9" s="103"/>
      <c r="F9" s="103"/>
      <c r="G9" s="103"/>
      <c r="H9" s="32"/>
      <c r="I9" s="32"/>
      <c r="J9" s="32"/>
      <c r="K9" s="32"/>
    </row>
    <row r="10" spans="1:11" x14ac:dyDescent="0.25">
      <c r="A10" s="40" t="s">
        <v>17</v>
      </c>
      <c r="B10" s="40"/>
      <c r="C10" s="35"/>
      <c r="D10" s="35"/>
      <c r="E10" s="35"/>
      <c r="F10" s="35"/>
      <c r="G10" s="35"/>
      <c r="H10" s="32"/>
      <c r="I10" s="32"/>
      <c r="J10" s="32"/>
      <c r="K10" s="32"/>
    </row>
    <row r="11" spans="1:11" x14ac:dyDescent="0.25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11" x14ac:dyDescent="0.25">
      <c r="A12" s="104" t="str">
        <f>CONCATENATE("за ",[1]ЗАПОЛНИТЬ!$B$17," ",LEFT([1]ЗАПОЛНИТЬ!$C$17,5),"рік")</f>
        <v>за  2017 рік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1:11" x14ac:dyDescent="0.25">
      <c r="A13" s="94" t="s">
        <v>92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</row>
    <row r="14" spans="1:1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 t="s">
        <v>93</v>
      </c>
      <c r="K14" s="32"/>
    </row>
    <row r="15" spans="1:11" ht="28.5" x14ac:dyDescent="0.25">
      <c r="A15" s="86" t="s">
        <v>94</v>
      </c>
      <c r="B15" s="87"/>
      <c r="C15" s="41" t="s">
        <v>21</v>
      </c>
      <c r="D15" s="88" t="s">
        <v>95</v>
      </c>
      <c r="E15" s="88"/>
      <c r="F15" s="88"/>
      <c r="G15" s="88"/>
      <c r="H15" s="88" t="s">
        <v>96</v>
      </c>
      <c r="I15" s="88"/>
      <c r="J15" s="88"/>
      <c r="K15" s="88"/>
    </row>
    <row r="16" spans="1:11" x14ac:dyDescent="0.25">
      <c r="A16" s="86">
        <v>1</v>
      </c>
      <c r="B16" s="87"/>
      <c r="C16" s="41">
        <v>2</v>
      </c>
      <c r="D16" s="88">
        <v>3</v>
      </c>
      <c r="E16" s="88"/>
      <c r="F16" s="88"/>
      <c r="G16" s="88"/>
      <c r="H16" s="88">
        <v>4</v>
      </c>
      <c r="I16" s="88"/>
      <c r="J16" s="88"/>
      <c r="K16" s="88"/>
    </row>
    <row r="17" spans="1:11" x14ac:dyDescent="0.25">
      <c r="A17" s="83" t="s">
        <v>97</v>
      </c>
      <c r="B17" s="84"/>
      <c r="C17" s="42"/>
      <c r="D17" s="82"/>
      <c r="E17" s="82"/>
      <c r="F17" s="82"/>
      <c r="G17" s="82"/>
      <c r="H17" s="82"/>
      <c r="I17" s="82"/>
      <c r="J17" s="82"/>
      <c r="K17" s="82"/>
    </row>
    <row r="18" spans="1:11" x14ac:dyDescent="0.25">
      <c r="A18" s="83" t="s">
        <v>98</v>
      </c>
      <c r="B18" s="84"/>
      <c r="C18" s="41"/>
      <c r="D18" s="82"/>
      <c r="E18" s="82"/>
      <c r="F18" s="82"/>
      <c r="G18" s="82"/>
      <c r="H18" s="82"/>
      <c r="I18" s="82"/>
      <c r="J18" s="82"/>
      <c r="K18" s="82"/>
    </row>
    <row r="19" spans="1:11" x14ac:dyDescent="0.25">
      <c r="A19" s="80" t="s">
        <v>99</v>
      </c>
      <c r="B19" s="81"/>
      <c r="C19" s="42">
        <v>2010</v>
      </c>
      <c r="D19" s="82">
        <v>6301821.8899999997</v>
      </c>
      <c r="E19" s="82"/>
      <c r="F19" s="82"/>
      <c r="G19" s="82"/>
      <c r="H19" s="82">
        <v>0</v>
      </c>
      <c r="I19" s="82"/>
      <c r="J19" s="82"/>
      <c r="K19" s="82"/>
    </row>
    <row r="20" spans="1:11" x14ac:dyDescent="0.25">
      <c r="A20" s="80" t="s">
        <v>100</v>
      </c>
      <c r="B20" s="81"/>
      <c r="C20" s="42">
        <v>2020</v>
      </c>
      <c r="D20" s="82">
        <v>372660</v>
      </c>
      <c r="E20" s="82"/>
      <c r="F20" s="82"/>
      <c r="G20" s="82"/>
      <c r="H20" s="82">
        <v>0</v>
      </c>
      <c r="I20" s="82"/>
      <c r="J20" s="82"/>
      <c r="K20" s="82"/>
    </row>
    <row r="21" spans="1:11" x14ac:dyDescent="0.25">
      <c r="A21" s="80" t="s">
        <v>101</v>
      </c>
      <c r="B21" s="81"/>
      <c r="C21" s="42">
        <v>2030</v>
      </c>
      <c r="D21" s="82">
        <f>[1]Ф.4.1.ЗВЕД!J27</f>
        <v>0</v>
      </c>
      <c r="E21" s="82"/>
      <c r="F21" s="82"/>
      <c r="G21" s="82"/>
      <c r="H21" s="82">
        <v>0</v>
      </c>
      <c r="I21" s="82"/>
      <c r="J21" s="82"/>
      <c r="K21" s="82"/>
    </row>
    <row r="22" spans="1:11" x14ac:dyDescent="0.25">
      <c r="A22" s="80" t="s">
        <v>102</v>
      </c>
      <c r="B22" s="81"/>
      <c r="C22" s="42">
        <v>2040</v>
      </c>
      <c r="D22" s="82">
        <v>0</v>
      </c>
      <c r="E22" s="82"/>
      <c r="F22" s="82"/>
      <c r="G22" s="82"/>
      <c r="H22" s="82">
        <v>0</v>
      </c>
      <c r="I22" s="82"/>
      <c r="J22" s="82"/>
      <c r="K22" s="82"/>
    </row>
    <row r="23" spans="1:11" x14ac:dyDescent="0.25">
      <c r="A23" s="80" t="s">
        <v>103</v>
      </c>
      <c r="B23" s="81"/>
      <c r="C23" s="42">
        <v>2050</v>
      </c>
      <c r="D23" s="82">
        <v>7493.92</v>
      </c>
      <c r="E23" s="82"/>
      <c r="F23" s="82"/>
      <c r="G23" s="82"/>
      <c r="H23" s="82">
        <v>0</v>
      </c>
      <c r="I23" s="82"/>
      <c r="J23" s="82"/>
      <c r="K23" s="82"/>
    </row>
    <row r="24" spans="1:11" x14ac:dyDescent="0.25">
      <c r="A24" s="83" t="s">
        <v>104</v>
      </c>
      <c r="B24" s="84"/>
      <c r="C24" s="41">
        <v>2080</v>
      </c>
      <c r="D24" s="85">
        <f>SUM(D19:G23)</f>
        <v>6681975.8099999996</v>
      </c>
      <c r="E24" s="85"/>
      <c r="F24" s="85"/>
      <c r="G24" s="85"/>
      <c r="H24" s="85">
        <f>SUM(H19:K23)</f>
        <v>0</v>
      </c>
      <c r="I24" s="85"/>
      <c r="J24" s="85"/>
      <c r="K24" s="85"/>
    </row>
    <row r="25" spans="1:11" x14ac:dyDescent="0.25">
      <c r="A25" s="83" t="s">
        <v>105</v>
      </c>
      <c r="B25" s="84"/>
      <c r="C25" s="41"/>
      <c r="D25" s="82"/>
      <c r="E25" s="82"/>
      <c r="F25" s="82"/>
      <c r="G25" s="82"/>
      <c r="H25" s="82"/>
      <c r="I25" s="82"/>
      <c r="J25" s="82"/>
      <c r="K25" s="82"/>
    </row>
    <row r="26" spans="1:11" x14ac:dyDescent="0.25">
      <c r="A26" s="80" t="s">
        <v>106</v>
      </c>
      <c r="B26" s="81"/>
      <c r="C26" s="42">
        <v>2090</v>
      </c>
      <c r="D26" s="82">
        <v>0</v>
      </c>
      <c r="E26" s="82"/>
      <c r="F26" s="82"/>
      <c r="G26" s="82"/>
      <c r="H26" s="82">
        <v>0</v>
      </c>
      <c r="I26" s="82"/>
      <c r="J26" s="82"/>
      <c r="K26" s="82"/>
    </row>
    <row r="27" spans="1:11" x14ac:dyDescent="0.25">
      <c r="A27" s="80" t="s">
        <v>107</v>
      </c>
      <c r="B27" s="81"/>
      <c r="C27" s="42">
        <v>2100</v>
      </c>
      <c r="D27" s="82">
        <v>0</v>
      </c>
      <c r="E27" s="82"/>
      <c r="F27" s="82"/>
      <c r="G27" s="82"/>
      <c r="H27" s="82">
        <v>0</v>
      </c>
      <c r="I27" s="82"/>
      <c r="J27" s="82"/>
      <c r="K27" s="82"/>
    </row>
    <row r="28" spans="1:11" x14ac:dyDescent="0.25">
      <c r="A28" s="80" t="s">
        <v>108</v>
      </c>
      <c r="B28" s="81"/>
      <c r="C28" s="42">
        <v>2110</v>
      </c>
      <c r="D28" s="82">
        <v>0</v>
      </c>
      <c r="E28" s="82"/>
      <c r="F28" s="82"/>
      <c r="G28" s="82"/>
      <c r="H28" s="82">
        <v>0</v>
      </c>
      <c r="I28" s="82"/>
      <c r="J28" s="82"/>
      <c r="K28" s="82"/>
    </row>
    <row r="29" spans="1:11" x14ac:dyDescent="0.25">
      <c r="A29" s="80" t="s">
        <v>109</v>
      </c>
      <c r="B29" s="81"/>
      <c r="C29" s="42">
        <v>2120</v>
      </c>
      <c r="D29" s="82">
        <v>0</v>
      </c>
      <c r="E29" s="82"/>
      <c r="F29" s="82"/>
      <c r="G29" s="82"/>
      <c r="H29" s="82">
        <v>0</v>
      </c>
      <c r="I29" s="82"/>
      <c r="J29" s="82"/>
      <c r="K29" s="82"/>
    </row>
    <row r="30" spans="1:11" x14ac:dyDescent="0.25">
      <c r="A30" s="80" t="s">
        <v>110</v>
      </c>
      <c r="B30" s="81"/>
      <c r="C30" s="42">
        <v>2130</v>
      </c>
      <c r="D30" s="82">
        <v>37000</v>
      </c>
      <c r="E30" s="82"/>
      <c r="F30" s="82"/>
      <c r="G30" s="82"/>
      <c r="H30" s="82">
        <v>0</v>
      </c>
      <c r="I30" s="82"/>
      <c r="J30" s="82"/>
      <c r="K30" s="82"/>
    </row>
    <row r="31" spans="1:11" x14ac:dyDescent="0.25">
      <c r="A31" s="83" t="s">
        <v>111</v>
      </c>
      <c r="B31" s="84"/>
      <c r="C31" s="41">
        <v>2170</v>
      </c>
      <c r="D31" s="85">
        <f>SUM(D26:G30)</f>
        <v>37000</v>
      </c>
      <c r="E31" s="85"/>
      <c r="F31" s="85"/>
      <c r="G31" s="85"/>
      <c r="H31" s="85">
        <f>SUM(H26:K30)</f>
        <v>0</v>
      </c>
      <c r="I31" s="85"/>
      <c r="J31" s="85"/>
      <c r="K31" s="85"/>
    </row>
    <row r="32" spans="1:11" x14ac:dyDescent="0.25">
      <c r="A32" s="83" t="s">
        <v>112</v>
      </c>
      <c r="B32" s="84"/>
      <c r="C32" s="41">
        <v>2200</v>
      </c>
      <c r="D32" s="85">
        <f>D31+D24</f>
        <v>6718975.8099999996</v>
      </c>
      <c r="E32" s="85"/>
      <c r="F32" s="85"/>
      <c r="G32" s="85"/>
      <c r="H32" s="85">
        <f>H31+H24</f>
        <v>0</v>
      </c>
      <c r="I32" s="85"/>
      <c r="J32" s="85"/>
      <c r="K32" s="85"/>
    </row>
    <row r="33" spans="1:11" x14ac:dyDescent="0.25">
      <c r="A33" s="83" t="s">
        <v>113</v>
      </c>
      <c r="B33" s="84"/>
      <c r="C33" s="42"/>
      <c r="D33" s="82"/>
      <c r="E33" s="82"/>
      <c r="F33" s="82"/>
      <c r="G33" s="82"/>
      <c r="H33" s="82"/>
      <c r="I33" s="82"/>
      <c r="J33" s="82"/>
      <c r="K33" s="82"/>
    </row>
    <row r="34" spans="1:11" x14ac:dyDescent="0.25">
      <c r="A34" s="83" t="s">
        <v>114</v>
      </c>
      <c r="B34" s="84"/>
      <c r="C34" s="41"/>
      <c r="D34" s="82"/>
      <c r="E34" s="82"/>
      <c r="F34" s="82"/>
      <c r="G34" s="82"/>
      <c r="H34" s="82"/>
      <c r="I34" s="82"/>
      <c r="J34" s="82"/>
      <c r="K34" s="82"/>
    </row>
    <row r="35" spans="1:11" x14ac:dyDescent="0.25">
      <c r="A35" s="80" t="s">
        <v>115</v>
      </c>
      <c r="B35" s="81"/>
      <c r="C35" s="42">
        <v>2210</v>
      </c>
      <c r="D35" s="82">
        <v>6133235.8499999996</v>
      </c>
      <c r="E35" s="82"/>
      <c r="F35" s="82"/>
      <c r="G35" s="82"/>
      <c r="H35" s="82">
        <v>0</v>
      </c>
      <c r="I35" s="82"/>
      <c r="J35" s="82"/>
      <c r="K35" s="82"/>
    </row>
    <row r="36" spans="1:11" x14ac:dyDescent="0.25">
      <c r="A36" s="80" t="s">
        <v>116</v>
      </c>
      <c r="B36" s="81"/>
      <c r="C36" s="42">
        <v>2220</v>
      </c>
      <c r="D36" s="82">
        <v>492514.68</v>
      </c>
      <c r="E36" s="82"/>
      <c r="F36" s="82"/>
      <c r="G36" s="82"/>
      <c r="H36" s="82">
        <v>0</v>
      </c>
      <c r="I36" s="82"/>
      <c r="J36" s="82"/>
      <c r="K36" s="82"/>
    </row>
    <row r="37" spans="1:11" x14ac:dyDescent="0.25">
      <c r="A37" s="80" t="s">
        <v>117</v>
      </c>
      <c r="B37" s="81"/>
      <c r="C37" s="42">
        <v>2230</v>
      </c>
      <c r="D37" s="82">
        <v>0</v>
      </c>
      <c r="E37" s="82"/>
      <c r="F37" s="82"/>
      <c r="G37" s="82"/>
      <c r="H37" s="82">
        <v>0</v>
      </c>
      <c r="I37" s="82"/>
      <c r="J37" s="82"/>
      <c r="K37" s="82"/>
    </row>
    <row r="38" spans="1:11" x14ac:dyDescent="0.25">
      <c r="A38" s="80" t="s">
        <v>118</v>
      </c>
      <c r="B38" s="81"/>
      <c r="C38" s="42">
        <v>2240</v>
      </c>
      <c r="D38" s="82">
        <v>0</v>
      </c>
      <c r="E38" s="82"/>
      <c r="F38" s="82"/>
      <c r="G38" s="82"/>
      <c r="H38" s="82">
        <v>0</v>
      </c>
      <c r="I38" s="82"/>
      <c r="J38" s="82"/>
      <c r="K38" s="82"/>
    </row>
    <row r="39" spans="1:11" x14ac:dyDescent="0.25">
      <c r="A39" s="80" t="s">
        <v>119</v>
      </c>
      <c r="B39" s="81"/>
      <c r="C39" s="42">
        <v>2250</v>
      </c>
      <c r="D39" s="82">
        <v>4295.46</v>
      </c>
      <c r="E39" s="82"/>
      <c r="F39" s="82"/>
      <c r="G39" s="82"/>
      <c r="H39" s="82">
        <v>0</v>
      </c>
      <c r="I39" s="82"/>
      <c r="J39" s="82"/>
      <c r="K39" s="82"/>
    </row>
    <row r="40" spans="1:11" x14ac:dyDescent="0.25">
      <c r="A40" s="83" t="s">
        <v>120</v>
      </c>
      <c r="B40" s="84"/>
      <c r="C40" s="41">
        <v>2290</v>
      </c>
      <c r="D40" s="85">
        <f>SUM(D35:G39)</f>
        <v>6630045.9899999993</v>
      </c>
      <c r="E40" s="85"/>
      <c r="F40" s="85"/>
      <c r="G40" s="85"/>
      <c r="H40" s="85">
        <f>SUM(H35:K39)</f>
        <v>0</v>
      </c>
      <c r="I40" s="85"/>
      <c r="J40" s="85"/>
      <c r="K40" s="85"/>
    </row>
    <row r="41" spans="1:11" x14ac:dyDescent="0.25">
      <c r="A41" s="83" t="s">
        <v>121</v>
      </c>
      <c r="B41" s="84"/>
      <c r="C41" s="41"/>
      <c r="D41" s="82"/>
      <c r="E41" s="82"/>
      <c r="F41" s="82"/>
      <c r="G41" s="82"/>
      <c r="H41" s="82"/>
      <c r="I41" s="82"/>
      <c r="J41" s="82"/>
      <c r="K41" s="82"/>
    </row>
    <row r="42" spans="1:11" x14ac:dyDescent="0.25">
      <c r="A42" s="80" t="s">
        <v>108</v>
      </c>
      <c r="B42" s="81"/>
      <c r="C42" s="42">
        <v>2300</v>
      </c>
      <c r="D42" s="82">
        <v>0</v>
      </c>
      <c r="E42" s="82"/>
      <c r="F42" s="82"/>
      <c r="G42" s="82"/>
      <c r="H42" s="82">
        <v>0</v>
      </c>
      <c r="I42" s="82"/>
      <c r="J42" s="82"/>
      <c r="K42" s="82"/>
    </row>
    <row r="43" spans="1:11" x14ac:dyDescent="0.25">
      <c r="A43" s="80" t="s">
        <v>122</v>
      </c>
      <c r="B43" s="81"/>
      <c r="C43" s="42">
        <v>2310</v>
      </c>
      <c r="D43" s="82">
        <v>170627</v>
      </c>
      <c r="E43" s="82"/>
      <c r="F43" s="82"/>
      <c r="G43" s="82"/>
      <c r="H43" s="82">
        <v>0</v>
      </c>
      <c r="I43" s="82"/>
      <c r="J43" s="82"/>
      <c r="K43" s="82"/>
    </row>
    <row r="44" spans="1:11" x14ac:dyDescent="0.25">
      <c r="A44" s="83" t="s">
        <v>123</v>
      </c>
      <c r="B44" s="84"/>
      <c r="C44" s="41">
        <v>2340</v>
      </c>
      <c r="D44" s="85">
        <f>SUM(D42:G43)</f>
        <v>170627</v>
      </c>
      <c r="E44" s="85"/>
      <c r="F44" s="85"/>
      <c r="G44" s="85"/>
      <c r="H44" s="85">
        <f>SUM(H42:K43)</f>
        <v>0</v>
      </c>
      <c r="I44" s="85"/>
      <c r="J44" s="85"/>
      <c r="K44" s="85"/>
    </row>
    <row r="45" spans="1:11" x14ac:dyDescent="0.25">
      <c r="A45" s="83" t="s">
        <v>124</v>
      </c>
      <c r="B45" s="84"/>
      <c r="C45" s="41">
        <v>2380</v>
      </c>
      <c r="D45" s="82">
        <f>D44+D40</f>
        <v>6800672.9899999993</v>
      </c>
      <c r="E45" s="82"/>
      <c r="F45" s="82"/>
      <c r="G45" s="82"/>
      <c r="H45" s="82">
        <f>H44+H40</f>
        <v>0</v>
      </c>
      <c r="I45" s="82"/>
      <c r="J45" s="82"/>
      <c r="K45" s="82"/>
    </row>
    <row r="46" spans="1:11" x14ac:dyDescent="0.25">
      <c r="A46" s="83" t="s">
        <v>125</v>
      </c>
      <c r="B46" s="84"/>
      <c r="C46" s="41">
        <v>2390</v>
      </c>
      <c r="D46" s="82">
        <f>D32-D45</f>
        <v>-81697.179999999702</v>
      </c>
      <c r="E46" s="82"/>
      <c r="F46" s="82"/>
      <c r="G46" s="82"/>
      <c r="H46" s="82">
        <f>H32-H45</f>
        <v>0</v>
      </c>
      <c r="I46" s="82"/>
      <c r="J46" s="82"/>
      <c r="K46" s="82"/>
    </row>
    <row r="47" spans="1:11" x14ac:dyDescent="0.25">
      <c r="A47" s="44"/>
      <c r="B47" s="44"/>
      <c r="C47" s="45"/>
      <c r="D47" s="46"/>
      <c r="E47" s="46"/>
      <c r="F47" s="46"/>
      <c r="G47" s="46"/>
      <c r="H47" s="46"/>
      <c r="I47" s="46"/>
      <c r="J47" s="46"/>
      <c r="K47" s="46"/>
    </row>
    <row r="48" spans="1:1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x14ac:dyDescent="0.25">
      <c r="A49" s="94" t="s">
        <v>126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ht="25.5" x14ac:dyDescent="0.25">
      <c r="A51" s="86" t="s">
        <v>127</v>
      </c>
      <c r="B51" s="87"/>
      <c r="C51" s="47" t="s">
        <v>21</v>
      </c>
      <c r="D51" s="88" t="s">
        <v>95</v>
      </c>
      <c r="E51" s="88"/>
      <c r="F51" s="88"/>
      <c r="G51" s="88"/>
      <c r="H51" s="88" t="s">
        <v>96</v>
      </c>
      <c r="I51" s="88"/>
      <c r="J51" s="88"/>
      <c r="K51" s="88"/>
    </row>
    <row r="52" spans="1:11" x14ac:dyDescent="0.25">
      <c r="A52" s="86">
        <v>1</v>
      </c>
      <c r="B52" s="87"/>
      <c r="C52" s="41">
        <v>2</v>
      </c>
      <c r="D52" s="88">
        <v>3</v>
      </c>
      <c r="E52" s="88"/>
      <c r="F52" s="88"/>
      <c r="G52" s="88"/>
      <c r="H52" s="88">
        <v>4</v>
      </c>
      <c r="I52" s="88"/>
      <c r="J52" s="88"/>
      <c r="K52" s="88"/>
    </row>
    <row r="53" spans="1:11" x14ac:dyDescent="0.25">
      <c r="A53" s="80" t="s">
        <v>128</v>
      </c>
      <c r="B53" s="81"/>
      <c r="C53" s="42">
        <v>2420</v>
      </c>
      <c r="D53" s="82">
        <v>0</v>
      </c>
      <c r="E53" s="82"/>
      <c r="F53" s="82"/>
      <c r="G53" s="82"/>
      <c r="H53" s="82">
        <v>0</v>
      </c>
      <c r="I53" s="82"/>
      <c r="J53" s="82"/>
      <c r="K53" s="82"/>
    </row>
    <row r="54" spans="1:11" x14ac:dyDescent="0.25">
      <c r="A54" s="80" t="s">
        <v>129</v>
      </c>
      <c r="B54" s="81"/>
      <c r="C54" s="42">
        <v>2430</v>
      </c>
      <c r="D54" s="82">
        <v>0</v>
      </c>
      <c r="E54" s="82"/>
      <c r="F54" s="82"/>
      <c r="G54" s="82"/>
      <c r="H54" s="82">
        <v>0</v>
      </c>
      <c r="I54" s="82"/>
      <c r="J54" s="82"/>
      <c r="K54" s="82"/>
    </row>
    <row r="55" spans="1:11" x14ac:dyDescent="0.25">
      <c r="A55" s="80" t="s">
        <v>130</v>
      </c>
      <c r="B55" s="81"/>
      <c r="C55" s="42">
        <v>2440</v>
      </c>
      <c r="D55" s="82">
        <v>0</v>
      </c>
      <c r="E55" s="82"/>
      <c r="F55" s="82"/>
      <c r="G55" s="82"/>
      <c r="H55" s="82">
        <v>0</v>
      </c>
      <c r="I55" s="82"/>
      <c r="J55" s="82"/>
      <c r="K55" s="82"/>
    </row>
    <row r="56" spans="1:11" x14ac:dyDescent="0.25">
      <c r="A56" s="80" t="s">
        <v>131</v>
      </c>
      <c r="B56" s="81"/>
      <c r="C56" s="42">
        <v>2450</v>
      </c>
      <c r="D56" s="82">
        <v>0</v>
      </c>
      <c r="E56" s="82"/>
      <c r="F56" s="82"/>
      <c r="G56" s="82"/>
      <c r="H56" s="82">
        <v>0</v>
      </c>
      <c r="I56" s="82"/>
      <c r="J56" s="82"/>
      <c r="K56" s="82"/>
    </row>
    <row r="57" spans="1:11" x14ac:dyDescent="0.25">
      <c r="A57" s="80" t="s">
        <v>132</v>
      </c>
      <c r="B57" s="81"/>
      <c r="C57" s="42">
        <v>2460</v>
      </c>
      <c r="D57" s="82">
        <v>0</v>
      </c>
      <c r="E57" s="82"/>
      <c r="F57" s="82"/>
      <c r="G57" s="82"/>
      <c r="H57" s="82">
        <v>0</v>
      </c>
      <c r="I57" s="82"/>
      <c r="J57" s="82"/>
      <c r="K57" s="82"/>
    </row>
    <row r="58" spans="1:11" x14ac:dyDescent="0.25">
      <c r="A58" s="80" t="s">
        <v>133</v>
      </c>
      <c r="B58" s="81"/>
      <c r="C58" s="42">
        <v>2470</v>
      </c>
      <c r="D58" s="82">
        <v>0</v>
      </c>
      <c r="E58" s="82"/>
      <c r="F58" s="82"/>
      <c r="G58" s="82"/>
      <c r="H58" s="82">
        <v>0</v>
      </c>
      <c r="I58" s="82"/>
      <c r="J58" s="82"/>
      <c r="K58" s="82"/>
    </row>
    <row r="59" spans="1:11" x14ac:dyDescent="0.25">
      <c r="A59" s="80" t="s">
        <v>134</v>
      </c>
      <c r="B59" s="81"/>
      <c r="C59" s="42">
        <v>2480</v>
      </c>
      <c r="D59" s="82">
        <v>0</v>
      </c>
      <c r="E59" s="82"/>
      <c r="F59" s="82"/>
      <c r="G59" s="82"/>
      <c r="H59" s="82">
        <v>0</v>
      </c>
      <c r="I59" s="82"/>
      <c r="J59" s="82"/>
      <c r="K59" s="82"/>
    </row>
    <row r="60" spans="1:11" x14ac:dyDescent="0.25">
      <c r="A60" s="80" t="s">
        <v>135</v>
      </c>
      <c r="B60" s="81"/>
      <c r="C60" s="42">
        <v>2490</v>
      </c>
      <c r="D60" s="82">
        <v>0</v>
      </c>
      <c r="E60" s="82"/>
      <c r="F60" s="82"/>
      <c r="G60" s="82"/>
      <c r="H60" s="82">
        <v>0</v>
      </c>
      <c r="I60" s="82"/>
      <c r="J60" s="82"/>
      <c r="K60" s="82"/>
    </row>
    <row r="61" spans="1:11" x14ac:dyDescent="0.25">
      <c r="A61" s="80" t="s">
        <v>136</v>
      </c>
      <c r="B61" s="81"/>
      <c r="C61" s="42">
        <v>2500</v>
      </c>
      <c r="D61" s="82">
        <v>0</v>
      </c>
      <c r="E61" s="82"/>
      <c r="F61" s="82"/>
      <c r="G61" s="82"/>
      <c r="H61" s="82">
        <v>0</v>
      </c>
      <c r="I61" s="82"/>
      <c r="J61" s="82"/>
      <c r="K61" s="82"/>
    </row>
    <row r="62" spans="1:11" x14ac:dyDescent="0.25">
      <c r="A62" s="80" t="s">
        <v>137</v>
      </c>
      <c r="B62" s="81"/>
      <c r="C62" s="42">
        <v>2510</v>
      </c>
      <c r="D62" s="82">
        <v>0</v>
      </c>
      <c r="E62" s="82"/>
      <c r="F62" s="82"/>
      <c r="G62" s="82"/>
      <c r="H62" s="82">
        <v>0</v>
      </c>
      <c r="I62" s="82"/>
      <c r="J62" s="82"/>
      <c r="K62" s="82"/>
    </row>
    <row r="63" spans="1:11" x14ac:dyDescent="0.25">
      <c r="A63" s="99" t="s">
        <v>138</v>
      </c>
      <c r="B63" s="100"/>
      <c r="C63" s="48">
        <v>2520</v>
      </c>
      <c r="D63" s="101">
        <f>SUM(D53:G62)</f>
        <v>0</v>
      </c>
      <c r="E63" s="102"/>
      <c r="F63" s="102"/>
      <c r="G63" s="102"/>
      <c r="H63" s="101">
        <f>SUM(H53:K62)</f>
        <v>0</v>
      </c>
      <c r="I63" s="102"/>
      <c r="J63" s="102"/>
      <c r="K63" s="102"/>
    </row>
    <row r="64" spans="1:11" x14ac:dyDescent="0.25">
      <c r="A64" s="94" t="s">
        <v>139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x14ac:dyDescent="0.25">
      <c r="A66" s="95" t="s">
        <v>94</v>
      </c>
      <c r="B66" s="96"/>
      <c r="C66" s="88" t="s">
        <v>21</v>
      </c>
      <c r="D66" s="88" t="s">
        <v>140</v>
      </c>
      <c r="E66" s="88"/>
      <c r="F66" s="88"/>
      <c r="G66" s="88"/>
      <c r="H66" s="88" t="s">
        <v>141</v>
      </c>
      <c r="I66" s="88"/>
      <c r="J66" s="88"/>
      <c r="K66" s="88"/>
    </row>
    <row r="67" spans="1:11" ht="97.5" x14ac:dyDescent="0.25">
      <c r="A67" s="97"/>
      <c r="B67" s="98"/>
      <c r="C67" s="88"/>
      <c r="D67" s="49" t="s">
        <v>142</v>
      </c>
      <c r="E67" s="49" t="s">
        <v>143</v>
      </c>
      <c r="F67" s="49" t="s">
        <v>144</v>
      </c>
      <c r="G67" s="49" t="s">
        <v>145</v>
      </c>
      <c r="H67" s="49" t="s">
        <v>142</v>
      </c>
      <c r="I67" s="49" t="s">
        <v>143</v>
      </c>
      <c r="J67" s="49" t="s">
        <v>144</v>
      </c>
      <c r="K67" s="49" t="s">
        <v>146</v>
      </c>
    </row>
    <row r="68" spans="1:11" x14ac:dyDescent="0.25">
      <c r="A68" s="86">
        <v>1</v>
      </c>
      <c r="B68" s="87"/>
      <c r="C68" s="41">
        <v>2</v>
      </c>
      <c r="D68" s="41">
        <v>3</v>
      </c>
      <c r="E68" s="41">
        <v>4</v>
      </c>
      <c r="F68" s="41">
        <v>5</v>
      </c>
      <c r="G68" s="41">
        <v>6</v>
      </c>
      <c r="H68" s="41">
        <v>7</v>
      </c>
      <c r="I68" s="41">
        <v>8</v>
      </c>
      <c r="J68" s="41">
        <v>9</v>
      </c>
      <c r="K68" s="41">
        <v>10</v>
      </c>
    </row>
    <row r="69" spans="1:11" x14ac:dyDescent="0.25">
      <c r="A69" s="83" t="s">
        <v>97</v>
      </c>
      <c r="B69" s="84"/>
      <c r="C69" s="41"/>
      <c r="D69" s="41"/>
      <c r="E69" s="41"/>
      <c r="F69" s="41"/>
      <c r="G69" s="41"/>
      <c r="H69" s="41"/>
      <c r="I69" s="41"/>
      <c r="J69" s="41"/>
      <c r="K69" s="41"/>
    </row>
    <row r="70" spans="1:11" x14ac:dyDescent="0.25">
      <c r="A70" s="83" t="s">
        <v>106</v>
      </c>
      <c r="B70" s="84"/>
      <c r="C70" s="41">
        <v>2530</v>
      </c>
      <c r="D70" s="50">
        <v>0</v>
      </c>
      <c r="E70" s="50">
        <v>0</v>
      </c>
      <c r="F70" s="50">
        <v>0</v>
      </c>
      <c r="G70" s="50">
        <f>F70-E70</f>
        <v>0</v>
      </c>
      <c r="H70" s="50">
        <v>0</v>
      </c>
      <c r="I70" s="50">
        <v>0</v>
      </c>
      <c r="J70" s="50">
        <v>0</v>
      </c>
      <c r="K70" s="50">
        <f>J70-I70</f>
        <v>0</v>
      </c>
    </row>
    <row r="71" spans="1:11" x14ac:dyDescent="0.25">
      <c r="A71" s="83" t="s">
        <v>107</v>
      </c>
      <c r="B71" s="84"/>
      <c r="C71" s="41">
        <v>2540</v>
      </c>
      <c r="D71" s="50">
        <v>0</v>
      </c>
      <c r="E71" s="50">
        <v>0</v>
      </c>
      <c r="F71" s="50">
        <v>0</v>
      </c>
      <c r="G71" s="50">
        <f>F71-E71</f>
        <v>0</v>
      </c>
      <c r="H71" s="50">
        <v>0</v>
      </c>
      <c r="I71" s="50">
        <v>0</v>
      </c>
      <c r="J71" s="50">
        <v>0</v>
      </c>
      <c r="K71" s="50">
        <f>J71-I71</f>
        <v>0</v>
      </c>
    </row>
    <row r="72" spans="1:11" x14ac:dyDescent="0.25">
      <c r="A72" s="80" t="s">
        <v>147</v>
      </c>
      <c r="B72" s="81"/>
      <c r="C72" s="42">
        <v>2541</v>
      </c>
      <c r="D72" s="51">
        <v>0</v>
      </c>
      <c r="E72" s="51">
        <v>0</v>
      </c>
      <c r="F72" s="51">
        <v>0</v>
      </c>
      <c r="G72" s="50">
        <f t="shared" ref="G72:G87" si="0">F72-E72</f>
        <v>0</v>
      </c>
      <c r="H72" s="51">
        <v>0</v>
      </c>
      <c r="I72" s="51">
        <v>0</v>
      </c>
      <c r="J72" s="51">
        <v>0</v>
      </c>
      <c r="K72" s="50">
        <f t="shared" ref="K72:K87" si="1">J72-I72</f>
        <v>0</v>
      </c>
    </row>
    <row r="73" spans="1:11" x14ac:dyDescent="0.25">
      <c r="A73" s="80" t="s">
        <v>148</v>
      </c>
      <c r="B73" s="81"/>
      <c r="C73" s="42">
        <v>2542</v>
      </c>
      <c r="D73" s="51">
        <v>0</v>
      </c>
      <c r="E73" s="51">
        <v>0</v>
      </c>
      <c r="F73" s="51">
        <v>0</v>
      </c>
      <c r="G73" s="50">
        <f t="shared" si="0"/>
        <v>0</v>
      </c>
      <c r="H73" s="51">
        <v>0</v>
      </c>
      <c r="I73" s="51">
        <v>0</v>
      </c>
      <c r="J73" s="51">
        <v>0</v>
      </c>
      <c r="K73" s="50">
        <f t="shared" si="1"/>
        <v>0</v>
      </c>
    </row>
    <row r="74" spans="1:11" x14ac:dyDescent="0.25">
      <c r="A74" s="80" t="s">
        <v>149</v>
      </c>
      <c r="B74" s="81"/>
      <c r="C74" s="42">
        <v>2543</v>
      </c>
      <c r="D74" s="51">
        <v>0</v>
      </c>
      <c r="E74" s="51">
        <v>0</v>
      </c>
      <c r="F74" s="51">
        <v>0</v>
      </c>
      <c r="G74" s="50">
        <f>F74-E74</f>
        <v>0</v>
      </c>
      <c r="H74" s="51">
        <v>0</v>
      </c>
      <c r="I74" s="51">
        <v>0</v>
      </c>
      <c r="J74" s="51">
        <v>0</v>
      </c>
      <c r="K74" s="50">
        <f t="shared" si="1"/>
        <v>0</v>
      </c>
    </row>
    <row r="75" spans="1:11" x14ac:dyDescent="0.25">
      <c r="A75" s="80" t="s">
        <v>150</v>
      </c>
      <c r="B75" s="81"/>
      <c r="C75" s="42">
        <v>2544</v>
      </c>
      <c r="D75" s="51">
        <v>0</v>
      </c>
      <c r="E75" s="51">
        <v>0</v>
      </c>
      <c r="F75" s="51">
        <v>0</v>
      </c>
      <c r="G75" s="50">
        <f t="shared" si="0"/>
        <v>0</v>
      </c>
      <c r="H75" s="51">
        <v>0</v>
      </c>
      <c r="I75" s="51">
        <v>0</v>
      </c>
      <c r="J75" s="51">
        <v>0</v>
      </c>
      <c r="K75" s="50">
        <f t="shared" si="1"/>
        <v>0</v>
      </c>
    </row>
    <row r="76" spans="1:11" x14ac:dyDescent="0.25">
      <c r="A76" s="80"/>
      <c r="B76" s="81"/>
      <c r="C76" s="42"/>
      <c r="D76" s="51"/>
      <c r="E76" s="51"/>
      <c r="F76" s="51"/>
      <c r="G76" s="50"/>
      <c r="H76" s="51"/>
      <c r="I76" s="51"/>
      <c r="J76" s="51"/>
      <c r="K76" s="50"/>
    </row>
    <row r="77" spans="1:11" x14ac:dyDescent="0.25">
      <c r="A77" s="83" t="s">
        <v>151</v>
      </c>
      <c r="B77" s="84"/>
      <c r="C77" s="41">
        <v>2550</v>
      </c>
      <c r="D77" s="50">
        <v>0</v>
      </c>
      <c r="E77" s="50">
        <v>0</v>
      </c>
      <c r="F77" s="50">
        <v>0</v>
      </c>
      <c r="G77" s="50">
        <f t="shared" si="0"/>
        <v>0</v>
      </c>
      <c r="H77" s="50">
        <v>0</v>
      </c>
      <c r="I77" s="50">
        <v>0</v>
      </c>
      <c r="J77" s="50">
        <v>0</v>
      </c>
      <c r="K77" s="50">
        <f t="shared" si="1"/>
        <v>0</v>
      </c>
    </row>
    <row r="78" spans="1:11" x14ac:dyDescent="0.25">
      <c r="A78" s="83" t="s">
        <v>152</v>
      </c>
      <c r="B78" s="84"/>
      <c r="C78" s="41">
        <v>2560</v>
      </c>
      <c r="D78" s="50">
        <v>0</v>
      </c>
      <c r="E78" s="50">
        <v>0</v>
      </c>
      <c r="F78" s="50">
        <v>0</v>
      </c>
      <c r="G78" s="50">
        <f t="shared" si="0"/>
        <v>0</v>
      </c>
      <c r="H78" s="50">
        <v>0</v>
      </c>
      <c r="I78" s="50">
        <v>0</v>
      </c>
      <c r="J78" s="50">
        <v>0</v>
      </c>
      <c r="K78" s="50">
        <f t="shared" si="1"/>
        <v>0</v>
      </c>
    </row>
    <row r="79" spans="1:11" x14ac:dyDescent="0.25">
      <c r="A79" s="92" t="s">
        <v>153</v>
      </c>
      <c r="B79" s="93"/>
      <c r="C79" s="41">
        <v>2561</v>
      </c>
      <c r="D79" s="50">
        <v>0</v>
      </c>
      <c r="E79" s="50">
        <v>0</v>
      </c>
      <c r="F79" s="50">
        <v>0</v>
      </c>
      <c r="G79" s="50">
        <f t="shared" si="0"/>
        <v>0</v>
      </c>
      <c r="H79" s="50">
        <v>0</v>
      </c>
      <c r="I79" s="50">
        <v>0</v>
      </c>
      <c r="J79" s="50">
        <v>0</v>
      </c>
      <c r="K79" s="50">
        <f t="shared" si="1"/>
        <v>0</v>
      </c>
    </row>
    <row r="80" spans="1:11" x14ac:dyDescent="0.25">
      <c r="A80" s="92" t="s">
        <v>154</v>
      </c>
      <c r="B80" s="93"/>
      <c r="C80" s="41">
        <v>2570</v>
      </c>
      <c r="D80" s="50">
        <v>0</v>
      </c>
      <c r="E80" s="50">
        <v>0</v>
      </c>
      <c r="F80" s="50">
        <v>0</v>
      </c>
      <c r="G80" s="50">
        <f t="shared" si="0"/>
        <v>0</v>
      </c>
      <c r="H80" s="50">
        <v>0</v>
      </c>
      <c r="I80" s="50">
        <v>0</v>
      </c>
      <c r="J80" s="50">
        <v>0</v>
      </c>
      <c r="K80" s="50">
        <f t="shared" si="1"/>
        <v>0</v>
      </c>
    </row>
    <row r="81" spans="1:11" x14ac:dyDescent="0.25">
      <c r="A81" s="83" t="s">
        <v>155</v>
      </c>
      <c r="B81" s="84"/>
      <c r="C81" s="41">
        <v>2580</v>
      </c>
      <c r="D81" s="50">
        <f>SUM(D82:D86)</f>
        <v>0</v>
      </c>
      <c r="E81" s="50">
        <f t="shared" ref="E81:F81" si="2">SUM(E82:E86)</f>
        <v>0</v>
      </c>
      <c r="F81" s="50">
        <f t="shared" si="2"/>
        <v>0</v>
      </c>
      <c r="G81" s="50">
        <f t="shared" si="0"/>
        <v>0</v>
      </c>
      <c r="H81" s="50">
        <v>0</v>
      </c>
      <c r="I81" s="50">
        <v>0</v>
      </c>
      <c r="J81" s="50">
        <v>0</v>
      </c>
      <c r="K81" s="50">
        <f t="shared" si="1"/>
        <v>0</v>
      </c>
    </row>
    <row r="82" spans="1:11" x14ac:dyDescent="0.25">
      <c r="A82" s="80" t="s">
        <v>156</v>
      </c>
      <c r="B82" s="81"/>
      <c r="C82" s="42">
        <v>2581</v>
      </c>
      <c r="D82" s="51">
        <v>0</v>
      </c>
      <c r="E82" s="51">
        <v>0</v>
      </c>
      <c r="F82" s="51">
        <v>0</v>
      </c>
      <c r="G82" s="50">
        <f t="shared" si="0"/>
        <v>0</v>
      </c>
      <c r="H82" s="51">
        <v>0</v>
      </c>
      <c r="I82" s="51">
        <v>0</v>
      </c>
      <c r="J82" s="51">
        <v>0</v>
      </c>
      <c r="K82" s="50">
        <f t="shared" si="1"/>
        <v>0</v>
      </c>
    </row>
    <row r="83" spans="1:11" x14ac:dyDescent="0.25">
      <c r="A83" s="80" t="s">
        <v>157</v>
      </c>
      <c r="B83" s="81"/>
      <c r="C83" s="42">
        <v>2582</v>
      </c>
      <c r="D83" s="51">
        <v>0</v>
      </c>
      <c r="E83" s="51">
        <v>0</v>
      </c>
      <c r="F83" s="51">
        <v>0</v>
      </c>
      <c r="G83" s="50">
        <f t="shared" si="0"/>
        <v>0</v>
      </c>
      <c r="H83" s="51">
        <v>0</v>
      </c>
      <c r="I83" s="51">
        <v>0</v>
      </c>
      <c r="J83" s="51">
        <v>0</v>
      </c>
      <c r="K83" s="50">
        <f t="shared" si="1"/>
        <v>0</v>
      </c>
    </row>
    <row r="84" spans="1:11" x14ac:dyDescent="0.25">
      <c r="A84" s="80" t="s">
        <v>158</v>
      </c>
      <c r="B84" s="81"/>
      <c r="C84" s="42">
        <v>2583</v>
      </c>
      <c r="D84" s="51">
        <v>0</v>
      </c>
      <c r="E84" s="51">
        <v>0</v>
      </c>
      <c r="F84" s="51">
        <v>0</v>
      </c>
      <c r="G84" s="50">
        <f t="shared" si="0"/>
        <v>0</v>
      </c>
      <c r="H84" s="51">
        <v>0</v>
      </c>
      <c r="I84" s="51">
        <v>0</v>
      </c>
      <c r="J84" s="51">
        <v>0</v>
      </c>
      <c r="K84" s="50">
        <f t="shared" si="1"/>
        <v>0</v>
      </c>
    </row>
    <row r="85" spans="1:11" x14ac:dyDescent="0.25">
      <c r="A85" s="80"/>
      <c r="B85" s="81"/>
      <c r="C85" s="42"/>
      <c r="D85" s="51"/>
      <c r="E85" s="51"/>
      <c r="F85" s="51"/>
      <c r="G85" s="50"/>
      <c r="H85" s="51"/>
      <c r="I85" s="51"/>
      <c r="J85" s="51"/>
      <c r="K85" s="50"/>
    </row>
    <row r="86" spans="1:11" x14ac:dyDescent="0.25">
      <c r="A86" s="80" t="s">
        <v>159</v>
      </c>
      <c r="B86" s="81"/>
      <c r="C86" s="42">
        <v>2590</v>
      </c>
      <c r="D86" s="51">
        <v>0</v>
      </c>
      <c r="E86" s="51">
        <v>0</v>
      </c>
      <c r="F86" s="51">
        <v>0</v>
      </c>
      <c r="G86" s="50">
        <f t="shared" si="0"/>
        <v>0</v>
      </c>
      <c r="H86" s="51">
        <v>0</v>
      </c>
      <c r="I86" s="51">
        <v>0</v>
      </c>
      <c r="J86" s="51">
        <v>0</v>
      </c>
      <c r="K86" s="50">
        <f t="shared" si="1"/>
        <v>0</v>
      </c>
    </row>
    <row r="87" spans="1:11" x14ac:dyDescent="0.25">
      <c r="A87" s="83" t="s">
        <v>160</v>
      </c>
      <c r="B87" s="84"/>
      <c r="C87" s="41">
        <v>2600</v>
      </c>
      <c r="D87" s="50">
        <f>D81+D78+D77+D71+D70+D76</f>
        <v>0</v>
      </c>
      <c r="E87" s="50">
        <f>E81+E78+E77+E71+E70+E76</f>
        <v>0</v>
      </c>
      <c r="F87" s="50">
        <f>F81+F78+F77+F71+F70+F76</f>
        <v>0</v>
      </c>
      <c r="G87" s="50">
        <f t="shared" si="0"/>
        <v>0</v>
      </c>
      <c r="H87" s="50">
        <f>H81+H78+H77+H71+H70+H76</f>
        <v>0</v>
      </c>
      <c r="I87" s="50">
        <f>I81+I78+I77+I71+I70+I76</f>
        <v>0</v>
      </c>
      <c r="J87" s="50">
        <f>J81+J78+J77+J71+J70+J76</f>
        <v>0</v>
      </c>
      <c r="K87" s="50">
        <f t="shared" si="1"/>
        <v>0</v>
      </c>
    </row>
    <row r="88" spans="1:11" x14ac:dyDescent="0.25">
      <c r="A88" s="83" t="s">
        <v>113</v>
      </c>
      <c r="B88" s="84"/>
      <c r="C88" s="41"/>
      <c r="D88" s="52"/>
      <c r="E88" s="52"/>
      <c r="F88" s="52"/>
      <c r="G88" s="52"/>
      <c r="H88" s="52"/>
      <c r="I88" s="52"/>
      <c r="J88" s="52"/>
      <c r="K88" s="52"/>
    </row>
    <row r="89" spans="1:11" x14ac:dyDescent="0.25">
      <c r="A89" s="80" t="s">
        <v>161</v>
      </c>
      <c r="B89" s="81"/>
      <c r="C89" s="42">
        <v>2610</v>
      </c>
      <c r="D89" s="51">
        <v>0</v>
      </c>
      <c r="E89" s="51">
        <v>0</v>
      </c>
      <c r="F89" s="51">
        <v>0</v>
      </c>
      <c r="G89" s="50">
        <f>F89-E89</f>
        <v>0</v>
      </c>
      <c r="H89" s="51">
        <v>0</v>
      </c>
      <c r="I89" s="51">
        <v>0</v>
      </c>
      <c r="J89" s="51">
        <v>0</v>
      </c>
      <c r="K89" s="50">
        <f>J89-I89</f>
        <v>0</v>
      </c>
    </row>
    <row r="90" spans="1:11" x14ac:dyDescent="0.25">
      <c r="A90" s="80" t="s">
        <v>162</v>
      </c>
      <c r="B90" s="81"/>
      <c r="C90" s="42">
        <v>2620</v>
      </c>
      <c r="D90" s="51">
        <v>0</v>
      </c>
      <c r="E90" s="51">
        <v>0</v>
      </c>
      <c r="F90" s="51">
        <v>0</v>
      </c>
      <c r="G90" s="50">
        <f t="shared" ref="G90:G103" si="3">F90-E90</f>
        <v>0</v>
      </c>
      <c r="H90" s="51">
        <v>0</v>
      </c>
      <c r="I90" s="51">
        <v>0</v>
      </c>
      <c r="J90" s="51">
        <v>0</v>
      </c>
      <c r="K90" s="50">
        <f t="shared" ref="K90:K103" si="4">J90-I90</f>
        <v>0</v>
      </c>
    </row>
    <row r="91" spans="1:11" x14ac:dyDescent="0.25">
      <c r="A91" s="80" t="s">
        <v>163</v>
      </c>
      <c r="B91" s="81"/>
      <c r="C91" s="42">
        <v>2630</v>
      </c>
      <c r="D91" s="51">
        <v>0</v>
      </c>
      <c r="E91" s="51">
        <v>0</v>
      </c>
      <c r="F91" s="51">
        <v>0</v>
      </c>
      <c r="G91" s="50">
        <f t="shared" si="3"/>
        <v>0</v>
      </c>
      <c r="H91" s="51">
        <v>0</v>
      </c>
      <c r="I91" s="51">
        <v>0</v>
      </c>
      <c r="J91" s="51">
        <v>0</v>
      </c>
      <c r="K91" s="50">
        <f t="shared" si="4"/>
        <v>0</v>
      </c>
    </row>
    <row r="92" spans="1:11" x14ac:dyDescent="0.25">
      <c r="A92" s="80" t="s">
        <v>164</v>
      </c>
      <c r="B92" s="81"/>
      <c r="C92" s="42">
        <v>2640</v>
      </c>
      <c r="D92" s="51">
        <v>0</v>
      </c>
      <c r="E92" s="51">
        <v>0</v>
      </c>
      <c r="F92" s="51">
        <v>0</v>
      </c>
      <c r="G92" s="50">
        <f t="shared" si="3"/>
        <v>0</v>
      </c>
      <c r="H92" s="51">
        <v>0</v>
      </c>
      <c r="I92" s="51">
        <v>0</v>
      </c>
      <c r="J92" s="51">
        <v>0</v>
      </c>
      <c r="K92" s="50">
        <f>J92-I92</f>
        <v>0</v>
      </c>
    </row>
    <row r="93" spans="1:11" x14ac:dyDescent="0.25">
      <c r="A93" s="89" t="s">
        <v>165</v>
      </c>
      <c r="B93" s="90"/>
      <c r="C93" s="42">
        <v>2641</v>
      </c>
      <c r="D93" s="51">
        <v>0</v>
      </c>
      <c r="E93" s="51">
        <v>0</v>
      </c>
      <c r="F93" s="51">
        <v>0</v>
      </c>
      <c r="G93" s="50">
        <f t="shared" si="3"/>
        <v>0</v>
      </c>
      <c r="H93" s="51">
        <v>0</v>
      </c>
      <c r="I93" s="51">
        <v>0</v>
      </c>
      <c r="J93" s="51">
        <v>0</v>
      </c>
      <c r="K93" s="50">
        <f t="shared" si="4"/>
        <v>0</v>
      </c>
    </row>
    <row r="94" spans="1:11" x14ac:dyDescent="0.25">
      <c r="A94" s="80" t="s">
        <v>166</v>
      </c>
      <c r="B94" s="81"/>
      <c r="C94" s="42">
        <v>2650</v>
      </c>
      <c r="D94" s="51">
        <v>0</v>
      </c>
      <c r="E94" s="51">
        <v>0</v>
      </c>
      <c r="F94" s="51">
        <v>0</v>
      </c>
      <c r="G94" s="50">
        <f t="shared" si="3"/>
        <v>0</v>
      </c>
      <c r="H94" s="51">
        <v>0</v>
      </c>
      <c r="I94" s="51">
        <v>0</v>
      </c>
      <c r="J94" s="51">
        <v>0</v>
      </c>
      <c r="K94" s="50">
        <f t="shared" si="4"/>
        <v>0</v>
      </c>
    </row>
    <row r="95" spans="1:11" x14ac:dyDescent="0.25">
      <c r="A95" s="80" t="s">
        <v>167</v>
      </c>
      <c r="B95" s="81"/>
      <c r="C95" s="42">
        <v>2660</v>
      </c>
      <c r="D95" s="51">
        <v>0</v>
      </c>
      <c r="E95" s="51">
        <v>0</v>
      </c>
      <c r="F95" s="51">
        <v>0</v>
      </c>
      <c r="G95" s="50">
        <f t="shared" si="3"/>
        <v>0</v>
      </c>
      <c r="H95" s="51">
        <v>0</v>
      </c>
      <c r="I95" s="51">
        <v>0</v>
      </c>
      <c r="J95" s="51">
        <v>0</v>
      </c>
      <c r="K95" s="50">
        <f t="shared" si="4"/>
        <v>0</v>
      </c>
    </row>
    <row r="96" spans="1:11" x14ac:dyDescent="0.25">
      <c r="A96" s="80" t="s">
        <v>168</v>
      </c>
      <c r="B96" s="81"/>
      <c r="C96" s="42">
        <v>2670</v>
      </c>
      <c r="D96" s="51">
        <v>0</v>
      </c>
      <c r="E96" s="51">
        <v>0</v>
      </c>
      <c r="F96" s="51">
        <v>0</v>
      </c>
      <c r="G96" s="50">
        <f t="shared" si="3"/>
        <v>0</v>
      </c>
      <c r="H96" s="51">
        <v>0</v>
      </c>
      <c r="I96" s="51">
        <v>0</v>
      </c>
      <c r="J96" s="51">
        <v>0</v>
      </c>
      <c r="K96" s="50">
        <f t="shared" si="4"/>
        <v>0</v>
      </c>
    </row>
    <row r="97" spans="1:11" x14ac:dyDescent="0.25">
      <c r="A97" s="80" t="s">
        <v>169</v>
      </c>
      <c r="B97" s="81"/>
      <c r="C97" s="42">
        <v>2680</v>
      </c>
      <c r="D97" s="51">
        <v>0</v>
      </c>
      <c r="E97" s="51">
        <v>0</v>
      </c>
      <c r="F97" s="51">
        <v>0</v>
      </c>
      <c r="G97" s="50">
        <f t="shared" si="3"/>
        <v>0</v>
      </c>
      <c r="H97" s="51">
        <v>0</v>
      </c>
      <c r="I97" s="51">
        <v>0</v>
      </c>
      <c r="J97" s="51">
        <v>0</v>
      </c>
      <c r="K97" s="50">
        <f t="shared" si="4"/>
        <v>0</v>
      </c>
    </row>
    <row r="98" spans="1:11" x14ac:dyDescent="0.25">
      <c r="A98" s="80" t="s">
        <v>170</v>
      </c>
      <c r="B98" s="81"/>
      <c r="C98" s="42">
        <v>2690</v>
      </c>
      <c r="D98" s="51">
        <v>0</v>
      </c>
      <c r="E98" s="51">
        <v>0</v>
      </c>
      <c r="F98" s="51">
        <v>0</v>
      </c>
      <c r="G98" s="50">
        <f t="shared" si="3"/>
        <v>0</v>
      </c>
      <c r="H98" s="51">
        <v>0</v>
      </c>
      <c r="I98" s="51">
        <v>0</v>
      </c>
      <c r="J98" s="51">
        <v>0</v>
      </c>
      <c r="K98" s="50">
        <f t="shared" si="4"/>
        <v>0</v>
      </c>
    </row>
    <row r="99" spans="1:11" x14ac:dyDescent="0.25">
      <c r="A99" s="89" t="s">
        <v>165</v>
      </c>
      <c r="B99" s="90"/>
      <c r="C99" s="42">
        <v>2691</v>
      </c>
      <c r="D99" s="51">
        <v>0</v>
      </c>
      <c r="E99" s="51">
        <v>0</v>
      </c>
      <c r="F99" s="51">
        <v>0</v>
      </c>
      <c r="G99" s="50">
        <f t="shared" si="3"/>
        <v>0</v>
      </c>
      <c r="H99" s="51">
        <v>0</v>
      </c>
      <c r="I99" s="51">
        <v>0</v>
      </c>
      <c r="J99" s="51">
        <v>0</v>
      </c>
      <c r="K99" s="50">
        <f t="shared" si="4"/>
        <v>0</v>
      </c>
    </row>
    <row r="100" spans="1:11" x14ac:dyDescent="0.25">
      <c r="A100" s="80" t="s">
        <v>171</v>
      </c>
      <c r="B100" s="81"/>
      <c r="C100" s="42">
        <v>2700</v>
      </c>
      <c r="D100" s="51">
        <v>0</v>
      </c>
      <c r="E100" s="51">
        <v>0</v>
      </c>
      <c r="F100" s="51">
        <v>0</v>
      </c>
      <c r="G100" s="50">
        <f t="shared" si="3"/>
        <v>0</v>
      </c>
      <c r="H100" s="51">
        <v>0</v>
      </c>
      <c r="I100" s="51">
        <v>0</v>
      </c>
      <c r="J100" s="51">
        <v>0</v>
      </c>
      <c r="K100" s="50">
        <f t="shared" si="4"/>
        <v>0</v>
      </c>
    </row>
    <row r="101" spans="1:11" x14ac:dyDescent="0.25">
      <c r="A101" s="80" t="s">
        <v>172</v>
      </c>
      <c r="B101" s="81"/>
      <c r="C101" s="42">
        <v>2710</v>
      </c>
      <c r="D101" s="51">
        <v>0</v>
      </c>
      <c r="E101" s="51">
        <v>0</v>
      </c>
      <c r="F101" s="51">
        <v>0</v>
      </c>
      <c r="G101" s="50">
        <f t="shared" si="3"/>
        <v>0</v>
      </c>
      <c r="H101" s="51">
        <v>0</v>
      </c>
      <c r="I101" s="51">
        <v>0</v>
      </c>
      <c r="J101" s="51">
        <v>0</v>
      </c>
      <c r="K101" s="50">
        <f t="shared" si="4"/>
        <v>0</v>
      </c>
    </row>
    <row r="102" spans="1:11" x14ac:dyDescent="0.25">
      <c r="A102" s="83" t="s">
        <v>124</v>
      </c>
      <c r="B102" s="84"/>
      <c r="C102" s="41">
        <v>2780</v>
      </c>
      <c r="D102" s="50">
        <f>SUM(D89:D101)-D93-D99</f>
        <v>0</v>
      </c>
      <c r="E102" s="50">
        <f>SUM(E89:E101)-E93-E99</f>
        <v>0</v>
      </c>
      <c r="F102" s="50">
        <f>SUM(F89:F101)-F93-F99</f>
        <v>0</v>
      </c>
      <c r="G102" s="50">
        <f t="shared" si="3"/>
        <v>0</v>
      </c>
      <c r="H102" s="50">
        <f>SUM(H89:H101)-H93-H99</f>
        <v>0</v>
      </c>
      <c r="I102" s="53">
        <f>H102</f>
        <v>0</v>
      </c>
      <c r="J102" s="50">
        <f>SUM(J89:J101)-J93-J99</f>
        <v>0</v>
      </c>
      <c r="K102" s="50">
        <f t="shared" si="4"/>
        <v>0</v>
      </c>
    </row>
    <row r="103" spans="1:11" x14ac:dyDescent="0.25">
      <c r="A103" s="83" t="s">
        <v>125</v>
      </c>
      <c r="B103" s="84"/>
      <c r="C103" s="41">
        <v>2790</v>
      </c>
      <c r="D103" s="50">
        <f>E87-D102</f>
        <v>0</v>
      </c>
      <c r="E103" s="50">
        <f>F87-E102</f>
        <v>0</v>
      </c>
      <c r="F103" s="50">
        <f>F87-F102</f>
        <v>0</v>
      </c>
      <c r="G103" s="50">
        <f t="shared" si="3"/>
        <v>0</v>
      </c>
      <c r="H103" s="50">
        <f>I87-H102</f>
        <v>0</v>
      </c>
      <c r="I103" s="53">
        <f>H103</f>
        <v>0</v>
      </c>
      <c r="J103" s="50">
        <f>J87-J102</f>
        <v>0</v>
      </c>
      <c r="K103" s="50">
        <f t="shared" si="4"/>
        <v>0</v>
      </c>
    </row>
    <row r="104" spans="1:1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</row>
    <row r="105" spans="1:11" x14ac:dyDescent="0.25">
      <c r="A105" s="91" t="s">
        <v>173</v>
      </c>
      <c r="B105" s="91"/>
      <c r="C105" s="91"/>
      <c r="D105" s="91"/>
      <c r="E105" s="91"/>
      <c r="F105" s="91"/>
      <c r="G105" s="91"/>
      <c r="H105" s="91"/>
      <c r="I105" s="91"/>
      <c r="J105" s="91"/>
      <c r="K105" s="91"/>
    </row>
    <row r="106" spans="1:1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</row>
    <row r="107" spans="1:11" ht="28.5" x14ac:dyDescent="0.25">
      <c r="A107" s="86" t="s">
        <v>94</v>
      </c>
      <c r="B107" s="87"/>
      <c r="C107" s="41" t="s">
        <v>21</v>
      </c>
      <c r="D107" s="88" t="s">
        <v>95</v>
      </c>
      <c r="E107" s="88"/>
      <c r="F107" s="88"/>
      <c r="G107" s="88"/>
      <c r="H107" s="88" t="s">
        <v>174</v>
      </c>
      <c r="I107" s="88"/>
      <c r="J107" s="88"/>
      <c r="K107" s="88"/>
    </row>
    <row r="108" spans="1:11" x14ac:dyDescent="0.25">
      <c r="A108" s="86">
        <v>1</v>
      </c>
      <c r="B108" s="87"/>
      <c r="C108" s="41">
        <v>2</v>
      </c>
      <c r="D108" s="88">
        <v>3</v>
      </c>
      <c r="E108" s="88"/>
      <c r="F108" s="88"/>
      <c r="G108" s="88"/>
      <c r="H108" s="88">
        <v>4</v>
      </c>
      <c r="I108" s="88"/>
      <c r="J108" s="88"/>
      <c r="K108" s="88"/>
    </row>
    <row r="109" spans="1:11" x14ac:dyDescent="0.25">
      <c r="A109" s="80" t="s">
        <v>175</v>
      </c>
      <c r="B109" s="81"/>
      <c r="C109" s="42">
        <v>2820</v>
      </c>
      <c r="D109" s="82">
        <v>3986228.77</v>
      </c>
      <c r="E109" s="82"/>
      <c r="F109" s="82"/>
      <c r="G109" s="82"/>
      <c r="H109" s="82">
        <v>0</v>
      </c>
      <c r="I109" s="82"/>
      <c r="J109" s="82"/>
      <c r="K109" s="82"/>
    </row>
    <row r="110" spans="1:11" x14ac:dyDescent="0.25">
      <c r="A110" s="80" t="s">
        <v>176</v>
      </c>
      <c r="B110" s="81"/>
      <c r="C110" s="42">
        <v>2830</v>
      </c>
      <c r="D110" s="82">
        <v>890908.81</v>
      </c>
      <c r="E110" s="82"/>
      <c r="F110" s="82"/>
      <c r="G110" s="82"/>
      <c r="H110" s="82">
        <v>0</v>
      </c>
      <c r="I110" s="82"/>
      <c r="J110" s="82"/>
      <c r="K110" s="82"/>
    </row>
    <row r="111" spans="1:11" x14ac:dyDescent="0.25">
      <c r="A111" s="80" t="s">
        <v>177</v>
      </c>
      <c r="B111" s="81"/>
      <c r="C111" s="42">
        <v>2840</v>
      </c>
      <c r="D111" s="82">
        <v>1529008.95</v>
      </c>
      <c r="E111" s="82"/>
      <c r="F111" s="82"/>
      <c r="G111" s="82"/>
      <c r="H111" s="82">
        <v>0</v>
      </c>
      <c r="I111" s="82"/>
      <c r="J111" s="82"/>
      <c r="K111" s="82"/>
    </row>
    <row r="112" spans="1:11" x14ac:dyDescent="0.25">
      <c r="A112" s="80" t="s">
        <v>178</v>
      </c>
      <c r="B112" s="81"/>
      <c r="C112" s="42">
        <v>2850</v>
      </c>
      <c r="D112" s="82">
        <v>219604</v>
      </c>
      <c r="E112" s="82"/>
      <c r="F112" s="82"/>
      <c r="G112" s="82"/>
      <c r="H112" s="82">
        <v>0</v>
      </c>
      <c r="I112" s="82"/>
      <c r="J112" s="82"/>
      <c r="K112" s="82"/>
    </row>
    <row r="113" spans="1:11" x14ac:dyDescent="0.25">
      <c r="A113" s="80" t="s">
        <v>179</v>
      </c>
      <c r="B113" s="81"/>
      <c r="C113" s="42">
        <v>2860</v>
      </c>
      <c r="D113" s="82">
        <v>4295.46</v>
      </c>
      <c r="E113" s="82"/>
      <c r="F113" s="82"/>
      <c r="G113" s="82"/>
      <c r="H113" s="82">
        <v>0</v>
      </c>
      <c r="I113" s="82"/>
      <c r="J113" s="82"/>
      <c r="K113" s="82"/>
    </row>
    <row r="114" spans="1:11" x14ac:dyDescent="0.25">
      <c r="A114" s="83" t="s">
        <v>180</v>
      </c>
      <c r="B114" s="84"/>
      <c r="C114" s="41">
        <v>2890</v>
      </c>
      <c r="D114" s="85">
        <f>SUM(D109:G113)</f>
        <v>6630045.9900000002</v>
      </c>
      <c r="E114" s="85"/>
      <c r="F114" s="85"/>
      <c r="G114" s="85"/>
      <c r="H114" s="85">
        <f>SUM(H109:K113)</f>
        <v>0</v>
      </c>
      <c r="I114" s="85"/>
      <c r="J114" s="85"/>
      <c r="K114" s="85"/>
    </row>
    <row r="115" spans="1:1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</row>
    <row r="116" spans="1:11" ht="15.75" x14ac:dyDescent="0.25">
      <c r="A116" s="31" t="s">
        <v>84</v>
      </c>
      <c r="B116" s="27"/>
      <c r="C116" s="28"/>
      <c r="D116" s="32"/>
      <c r="E116" s="32"/>
      <c r="F116" s="78" t="str">
        <f>[1]ЗАПОЛНИТЬ!F26</f>
        <v>С.Ф.Рибінська</v>
      </c>
      <c r="G116" s="78"/>
      <c r="H116" s="78"/>
      <c r="I116" s="78"/>
      <c r="J116" s="78"/>
      <c r="K116" s="78"/>
    </row>
    <row r="117" spans="1:11" ht="15.75" x14ac:dyDescent="0.25">
      <c r="A117" s="31"/>
      <c r="B117" s="29" t="s">
        <v>85</v>
      </c>
      <c r="C117" s="30"/>
      <c r="D117" s="32"/>
      <c r="E117" s="32"/>
      <c r="F117" s="79" t="s">
        <v>86</v>
      </c>
      <c r="G117" s="79"/>
      <c r="H117" s="79"/>
      <c r="I117" s="79"/>
      <c r="J117" s="79"/>
      <c r="K117" s="79"/>
    </row>
    <row r="118" spans="1:11" ht="15.75" x14ac:dyDescent="0.25">
      <c r="A118" s="31" t="s">
        <v>87</v>
      </c>
      <c r="B118" s="31"/>
      <c r="C118" s="32"/>
      <c r="D118" s="32"/>
      <c r="E118" s="32"/>
      <c r="F118" s="32"/>
      <c r="G118" s="32"/>
      <c r="H118" s="32"/>
      <c r="I118" s="32"/>
      <c r="J118" s="32"/>
      <c r="K118" s="32"/>
    </row>
    <row r="119" spans="1:11" ht="15.75" x14ac:dyDescent="0.25">
      <c r="A119" s="31" t="s">
        <v>88</v>
      </c>
      <c r="B119" s="31"/>
      <c r="C119" s="32"/>
      <c r="D119" s="32"/>
      <c r="E119" s="32"/>
      <c r="F119" s="32"/>
      <c r="G119" s="32"/>
      <c r="H119" s="32"/>
      <c r="I119" s="32"/>
      <c r="J119" s="32"/>
      <c r="K119" s="32"/>
    </row>
    <row r="120" spans="1:11" ht="15.75" x14ac:dyDescent="0.25">
      <c r="A120" s="31" t="s">
        <v>89</v>
      </c>
      <c r="B120" s="27"/>
      <c r="C120" s="32"/>
      <c r="D120" s="32"/>
      <c r="E120" s="32"/>
      <c r="F120" s="78" t="str">
        <f>[1]ЗАПОЛНИТЬ!F28</f>
        <v>Л.П.Клещук</v>
      </c>
      <c r="G120" s="78"/>
      <c r="H120" s="78"/>
      <c r="I120" s="78"/>
      <c r="J120" s="78"/>
      <c r="K120" s="78"/>
    </row>
    <row r="121" spans="1:11" x14ac:dyDescent="0.25">
      <c r="A121" s="32"/>
      <c r="B121" s="29" t="s">
        <v>85</v>
      </c>
      <c r="C121" s="32"/>
      <c r="D121" s="32"/>
      <c r="E121" s="32"/>
      <c r="F121" s="79" t="s">
        <v>86</v>
      </c>
      <c r="G121" s="79"/>
      <c r="H121" s="79"/>
      <c r="I121" s="79"/>
      <c r="J121" s="79"/>
      <c r="K121" s="79"/>
    </row>
    <row r="122" spans="1:1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</row>
    <row r="123" spans="1:1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</row>
    <row r="124" spans="1:1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</row>
  </sheetData>
  <mergeCells count="228">
    <mergeCell ref="B5:F5"/>
    <mergeCell ref="G5:H5"/>
    <mergeCell ref="I5:K5"/>
    <mergeCell ref="B6:F6"/>
    <mergeCell ref="G6:H6"/>
    <mergeCell ref="I6:K6"/>
    <mergeCell ref="G1:K1"/>
    <mergeCell ref="I2:K2"/>
    <mergeCell ref="C3:G3"/>
    <mergeCell ref="B4:F4"/>
    <mergeCell ref="G4:H4"/>
    <mergeCell ref="I4:K4"/>
    <mergeCell ref="E9:G9"/>
    <mergeCell ref="A11:K11"/>
    <mergeCell ref="A12:K12"/>
    <mergeCell ref="A13:K13"/>
    <mergeCell ref="A15:B15"/>
    <mergeCell ref="D15:G15"/>
    <mergeCell ref="H15:K15"/>
    <mergeCell ref="B7:F7"/>
    <mergeCell ref="G7:H7"/>
    <mergeCell ref="I7:K7"/>
    <mergeCell ref="B8:F8"/>
    <mergeCell ref="G8:H8"/>
    <mergeCell ref="I8:K8"/>
    <mergeCell ref="A18:B18"/>
    <mergeCell ref="D18:G18"/>
    <mergeCell ref="H18:K18"/>
    <mergeCell ref="A19:B19"/>
    <mergeCell ref="D19:G19"/>
    <mergeCell ref="H19:K19"/>
    <mergeCell ref="A16:B16"/>
    <mergeCell ref="D16:G16"/>
    <mergeCell ref="H16:K16"/>
    <mergeCell ref="A17:B17"/>
    <mergeCell ref="D17:G17"/>
    <mergeCell ref="H17:K17"/>
    <mergeCell ref="A22:B22"/>
    <mergeCell ref="D22:G22"/>
    <mergeCell ref="H22:K22"/>
    <mergeCell ref="A23:B23"/>
    <mergeCell ref="D23:G23"/>
    <mergeCell ref="H23:K23"/>
    <mergeCell ref="A20:B20"/>
    <mergeCell ref="D20:G20"/>
    <mergeCell ref="H20:K20"/>
    <mergeCell ref="A21:B21"/>
    <mergeCell ref="D21:G21"/>
    <mergeCell ref="H21:K21"/>
    <mergeCell ref="A26:B26"/>
    <mergeCell ref="D26:G26"/>
    <mergeCell ref="H26:K26"/>
    <mergeCell ref="A27:B27"/>
    <mergeCell ref="D27:G27"/>
    <mergeCell ref="H27:K27"/>
    <mergeCell ref="A24:B24"/>
    <mergeCell ref="D24:G24"/>
    <mergeCell ref="H24:K24"/>
    <mergeCell ref="A25:B25"/>
    <mergeCell ref="D25:G25"/>
    <mergeCell ref="H25:K25"/>
    <mergeCell ref="A30:B30"/>
    <mergeCell ref="D30:G30"/>
    <mergeCell ref="H30:K30"/>
    <mergeCell ref="A31:B31"/>
    <mergeCell ref="D31:G31"/>
    <mergeCell ref="H31:K31"/>
    <mergeCell ref="A28:B28"/>
    <mergeCell ref="D28:G28"/>
    <mergeCell ref="H28:K28"/>
    <mergeCell ref="A29:B29"/>
    <mergeCell ref="D29:G29"/>
    <mergeCell ref="H29:K29"/>
    <mergeCell ref="A34:B34"/>
    <mergeCell ref="D34:G34"/>
    <mergeCell ref="H34:K34"/>
    <mergeCell ref="A35:B35"/>
    <mergeCell ref="D35:G35"/>
    <mergeCell ref="H35:K35"/>
    <mergeCell ref="A32:B32"/>
    <mergeCell ref="D32:G32"/>
    <mergeCell ref="H32:K32"/>
    <mergeCell ref="A33:B33"/>
    <mergeCell ref="D33:G33"/>
    <mergeCell ref="H33:K33"/>
    <mergeCell ref="A38:B38"/>
    <mergeCell ref="D38:G38"/>
    <mergeCell ref="H38:K38"/>
    <mergeCell ref="A39:B39"/>
    <mergeCell ref="D39:G39"/>
    <mergeCell ref="H39:K39"/>
    <mergeCell ref="A36:B36"/>
    <mergeCell ref="D36:G36"/>
    <mergeCell ref="H36:K36"/>
    <mergeCell ref="A37:B37"/>
    <mergeCell ref="D37:G37"/>
    <mergeCell ref="H37:K37"/>
    <mergeCell ref="A42:B42"/>
    <mergeCell ref="D42:G42"/>
    <mergeCell ref="H42:K42"/>
    <mergeCell ref="A43:B43"/>
    <mergeCell ref="D43:G43"/>
    <mergeCell ref="H43:K43"/>
    <mergeCell ref="A40:B40"/>
    <mergeCell ref="D40:G40"/>
    <mergeCell ref="H40:K40"/>
    <mergeCell ref="A41:B41"/>
    <mergeCell ref="D41:G41"/>
    <mergeCell ref="H41:K41"/>
    <mergeCell ref="A46:B46"/>
    <mergeCell ref="D46:G46"/>
    <mergeCell ref="H46:K46"/>
    <mergeCell ref="A49:K49"/>
    <mergeCell ref="A51:B51"/>
    <mergeCell ref="D51:G51"/>
    <mergeCell ref="H51:K51"/>
    <mergeCell ref="A44:B44"/>
    <mergeCell ref="D44:G44"/>
    <mergeCell ref="H44:K44"/>
    <mergeCell ref="A45:B45"/>
    <mergeCell ref="D45:G45"/>
    <mergeCell ref="H45:K45"/>
    <mergeCell ref="A54:B54"/>
    <mergeCell ref="D54:G54"/>
    <mergeCell ref="H54:K54"/>
    <mergeCell ref="A55:B55"/>
    <mergeCell ref="D55:G55"/>
    <mergeCell ref="H55:K55"/>
    <mergeCell ref="A52:B52"/>
    <mergeCell ref="D52:G52"/>
    <mergeCell ref="H52:K52"/>
    <mergeCell ref="A53:B53"/>
    <mergeCell ref="D53:G53"/>
    <mergeCell ref="H53:K53"/>
    <mergeCell ref="A58:B58"/>
    <mergeCell ref="D58:G58"/>
    <mergeCell ref="H58:K58"/>
    <mergeCell ref="A59:B59"/>
    <mergeCell ref="D59:G59"/>
    <mergeCell ref="H59:K59"/>
    <mergeCell ref="A56:B56"/>
    <mergeCell ref="D56:G56"/>
    <mergeCell ref="H56:K56"/>
    <mergeCell ref="A57:B57"/>
    <mergeCell ref="D57:G57"/>
    <mergeCell ref="H57:K57"/>
    <mergeCell ref="A62:B62"/>
    <mergeCell ref="D62:G62"/>
    <mergeCell ref="H62:K62"/>
    <mergeCell ref="A63:B63"/>
    <mergeCell ref="D63:G63"/>
    <mergeCell ref="H63:K63"/>
    <mergeCell ref="A60:B60"/>
    <mergeCell ref="D60:G60"/>
    <mergeCell ref="H60:K60"/>
    <mergeCell ref="A61:B61"/>
    <mergeCell ref="D61:G61"/>
    <mergeCell ref="H61:K61"/>
    <mergeCell ref="A69:B69"/>
    <mergeCell ref="A70:B70"/>
    <mergeCell ref="A71:B71"/>
    <mergeCell ref="A72:B72"/>
    <mergeCell ref="A73:B73"/>
    <mergeCell ref="A74:B74"/>
    <mergeCell ref="A64:K64"/>
    <mergeCell ref="A66:B67"/>
    <mergeCell ref="C66:C67"/>
    <mergeCell ref="D66:G66"/>
    <mergeCell ref="H66:K66"/>
    <mergeCell ref="A68:B68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7:B107"/>
    <mergeCell ref="D107:G107"/>
    <mergeCell ref="H107:K107"/>
    <mergeCell ref="A108:B108"/>
    <mergeCell ref="D108:G108"/>
    <mergeCell ref="H108:K108"/>
    <mergeCell ref="A99:B99"/>
    <mergeCell ref="A100:B100"/>
    <mergeCell ref="A101:B101"/>
    <mergeCell ref="A102:B102"/>
    <mergeCell ref="A103:B103"/>
    <mergeCell ref="A105:K105"/>
    <mergeCell ref="A111:B111"/>
    <mergeCell ref="D111:G111"/>
    <mergeCell ref="H111:K111"/>
    <mergeCell ref="A112:B112"/>
    <mergeCell ref="D112:G112"/>
    <mergeCell ref="H112:K112"/>
    <mergeCell ref="A109:B109"/>
    <mergeCell ref="D109:G109"/>
    <mergeCell ref="H109:K109"/>
    <mergeCell ref="A110:B110"/>
    <mergeCell ref="D110:G110"/>
    <mergeCell ref="H110:K110"/>
    <mergeCell ref="F116:K116"/>
    <mergeCell ref="F117:K117"/>
    <mergeCell ref="F120:K120"/>
    <mergeCell ref="F121:K121"/>
    <mergeCell ref="A113:B113"/>
    <mergeCell ref="D113:G113"/>
    <mergeCell ref="H113:K113"/>
    <mergeCell ref="A114:B114"/>
    <mergeCell ref="D114:G114"/>
    <mergeCell ref="H114:K1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topLeftCell="A85" workbookViewId="0">
      <selection activeCell="J7" sqref="J7"/>
    </sheetView>
  </sheetViews>
  <sheetFormatPr defaultRowHeight="15" x14ac:dyDescent="0.25"/>
  <cols>
    <col min="1" max="1" width="26.5703125" customWidth="1"/>
    <col min="2" max="2" width="23.42578125" customWidth="1"/>
    <col min="3" max="3" width="20.28515625" customWidth="1"/>
  </cols>
  <sheetData>
    <row r="1" spans="1:7" x14ac:dyDescent="0.25">
      <c r="A1" s="1"/>
      <c r="B1" s="1"/>
      <c r="C1" s="1"/>
      <c r="D1" s="122" t="s">
        <v>181</v>
      </c>
      <c r="E1" s="122"/>
      <c r="F1" s="122"/>
      <c r="G1" s="122"/>
    </row>
    <row r="2" spans="1:7" x14ac:dyDescent="0.25">
      <c r="A2" s="1"/>
      <c r="B2" s="1"/>
      <c r="C2" s="1"/>
      <c r="D2" s="122"/>
      <c r="E2" s="122"/>
      <c r="F2" s="122"/>
      <c r="G2" s="122"/>
    </row>
    <row r="3" spans="1:7" x14ac:dyDescent="0.25">
      <c r="A3" s="1"/>
      <c r="B3" s="1"/>
      <c r="C3" s="1"/>
      <c r="D3" s="122"/>
      <c r="E3" s="122"/>
      <c r="F3" s="122"/>
      <c r="G3" s="122"/>
    </row>
    <row r="4" spans="1:7" x14ac:dyDescent="0.25">
      <c r="A4" s="1"/>
      <c r="B4" s="1"/>
      <c r="C4" s="1"/>
      <c r="D4" s="1"/>
      <c r="E4" s="1"/>
      <c r="F4" s="1"/>
      <c r="G4" s="32"/>
    </row>
    <row r="5" spans="1:7" x14ac:dyDescent="0.25">
      <c r="A5" s="1"/>
      <c r="B5" s="1"/>
      <c r="C5" s="1"/>
      <c r="D5" s="57" t="s">
        <v>1</v>
      </c>
      <c r="E5" s="57"/>
      <c r="F5" s="57"/>
      <c r="G5" s="32"/>
    </row>
    <row r="6" spans="1:7" x14ac:dyDescent="0.25">
      <c r="A6" s="1"/>
      <c r="B6" s="58" t="s">
        <v>2</v>
      </c>
      <c r="C6" s="58"/>
      <c r="D6" s="34"/>
      <c r="E6" s="34"/>
      <c r="F6" s="33" t="s">
        <v>182</v>
      </c>
      <c r="G6" s="32"/>
    </row>
    <row r="7" spans="1:7" ht="39" customHeight="1" x14ac:dyDescent="0.25">
      <c r="A7" s="4" t="s">
        <v>4</v>
      </c>
      <c r="B7" s="5" t="str">
        <f>[1]ЗАПОЛНИТЬ!B3</f>
        <v>Відділ культури та туризму Козятинсько\ міської ради</v>
      </c>
      <c r="C7" s="6" t="s">
        <v>5</v>
      </c>
      <c r="D7" s="59" t="str">
        <f>[1]ЗАПОЛНИТЬ!B13</f>
        <v>26336594</v>
      </c>
      <c r="E7" s="57"/>
      <c r="F7" s="57"/>
      <c r="G7" s="32"/>
    </row>
    <row r="8" spans="1:7" ht="30" customHeight="1" x14ac:dyDescent="0.25">
      <c r="A8" s="4" t="s">
        <v>6</v>
      </c>
      <c r="B8" s="7" t="str">
        <f>[1]ЗАПОЛНИТЬ!B5</f>
        <v>Вінницька обл м.Козятин вул Героїв Майдану,22</v>
      </c>
      <c r="C8" s="6" t="s">
        <v>7</v>
      </c>
      <c r="D8" s="57">
        <f>[1]ЗАПОЛНИТЬ!B14</f>
        <v>510500000</v>
      </c>
      <c r="E8" s="57"/>
      <c r="F8" s="57"/>
      <c r="G8" s="32"/>
    </row>
    <row r="9" spans="1:7" ht="36.75" customHeight="1" x14ac:dyDescent="0.25">
      <c r="A9" s="8" t="s">
        <v>8</v>
      </c>
      <c r="B9" s="9" t="str">
        <f>[1]ЗАПОЛНИТЬ!D15</f>
        <v>Комунальна організація (установа, заклад)</v>
      </c>
      <c r="C9" s="6" t="s">
        <v>9</v>
      </c>
      <c r="D9" s="60">
        <f>[1]ЗАПОЛНИТЬ!B15</f>
        <v>430</v>
      </c>
      <c r="E9" s="61"/>
      <c r="F9" s="62"/>
      <c r="G9" s="32"/>
    </row>
    <row r="10" spans="1:7" ht="24.75" customHeight="1" x14ac:dyDescent="0.25">
      <c r="A10" s="4" t="s">
        <v>10</v>
      </c>
      <c r="B10" s="10" t="s">
        <v>11</v>
      </c>
      <c r="C10" s="6" t="s">
        <v>12</v>
      </c>
      <c r="D10" s="59" t="s">
        <v>13</v>
      </c>
      <c r="E10" s="59"/>
      <c r="F10" s="59"/>
      <c r="G10" s="32"/>
    </row>
    <row r="11" spans="1:7" x14ac:dyDescent="0.25">
      <c r="A11" s="4" t="s">
        <v>14</v>
      </c>
      <c r="B11" s="11"/>
      <c r="C11" s="6" t="s">
        <v>15</v>
      </c>
      <c r="D11" s="59"/>
      <c r="E11" s="59"/>
      <c r="F11" s="59"/>
      <c r="G11" s="32"/>
    </row>
    <row r="12" spans="1:7" x14ac:dyDescent="0.25">
      <c r="A12" s="12" t="s">
        <v>16</v>
      </c>
      <c r="B12" s="1"/>
      <c r="C12" s="1"/>
      <c r="D12" s="63"/>
      <c r="E12" s="63"/>
      <c r="F12" s="63"/>
      <c r="G12" s="32"/>
    </row>
    <row r="13" spans="1:7" x14ac:dyDescent="0.25">
      <c r="A13" s="12" t="s">
        <v>183</v>
      </c>
      <c r="B13" s="1"/>
      <c r="C13" s="1"/>
      <c r="D13" s="1"/>
      <c r="E13" s="1"/>
      <c r="F13" s="1"/>
      <c r="G13" s="32"/>
    </row>
    <row r="14" spans="1:7" x14ac:dyDescent="0.25">
      <c r="A14" s="64" t="s">
        <v>184</v>
      </c>
      <c r="B14" s="64"/>
      <c r="C14" s="64"/>
      <c r="D14" s="64"/>
      <c r="E14" s="64"/>
      <c r="F14" s="64"/>
      <c r="G14" s="32"/>
    </row>
    <row r="15" spans="1:7" x14ac:dyDescent="0.25">
      <c r="A15" s="64" t="str">
        <f>CONCATENATE("за",[1]ЗАПОЛНИТЬ!$B$17," ",LEFT([1]ЗАПОЛНИТЬ!$C$17,5),"рік")</f>
        <v>за 2017 рік</v>
      </c>
      <c r="B15" s="64"/>
      <c r="C15" s="64"/>
      <c r="D15" s="64"/>
      <c r="E15" s="64"/>
      <c r="F15" s="64"/>
      <c r="G15" s="32"/>
    </row>
    <row r="16" spans="1:7" x14ac:dyDescent="0.25">
      <c r="A16" s="1"/>
      <c r="B16" s="1"/>
      <c r="C16" s="1"/>
      <c r="D16" s="1"/>
      <c r="E16" s="54" t="s">
        <v>185</v>
      </c>
      <c r="F16" s="54"/>
      <c r="G16" s="32"/>
    </row>
    <row r="17" spans="1:7" ht="33" x14ac:dyDescent="0.25">
      <c r="A17" s="123" t="s">
        <v>94</v>
      </c>
      <c r="B17" s="123"/>
      <c r="C17" s="124" t="s">
        <v>21</v>
      </c>
      <c r="D17" s="123" t="s">
        <v>95</v>
      </c>
      <c r="E17" s="123"/>
      <c r="F17" s="123" t="s">
        <v>96</v>
      </c>
      <c r="G17" s="123"/>
    </row>
    <row r="18" spans="1:7" ht="16.5" x14ac:dyDescent="0.25">
      <c r="A18" s="123">
        <v>1</v>
      </c>
      <c r="B18" s="123"/>
      <c r="C18" s="124">
        <v>2</v>
      </c>
      <c r="D18" s="123">
        <v>3</v>
      </c>
      <c r="E18" s="123"/>
      <c r="F18" s="123">
        <v>4</v>
      </c>
      <c r="G18" s="123"/>
    </row>
    <row r="19" spans="1:7" ht="16.5" x14ac:dyDescent="0.25">
      <c r="A19" s="125" t="s">
        <v>186</v>
      </c>
      <c r="B19" s="125"/>
      <c r="C19" s="125"/>
      <c r="D19" s="125"/>
      <c r="E19" s="125"/>
      <c r="F19" s="125"/>
      <c r="G19" s="125"/>
    </row>
    <row r="20" spans="1:7" ht="16.5" x14ac:dyDescent="0.25">
      <c r="A20" s="126" t="s">
        <v>187</v>
      </c>
      <c r="B20" s="126"/>
      <c r="C20" s="42"/>
      <c r="D20" s="126"/>
      <c r="E20" s="126"/>
      <c r="F20" s="127"/>
      <c r="G20" s="127"/>
    </row>
    <row r="21" spans="1:7" ht="16.5" x14ac:dyDescent="0.25">
      <c r="A21" s="128" t="s">
        <v>188</v>
      </c>
      <c r="B21" s="128"/>
      <c r="C21" s="129">
        <v>3000</v>
      </c>
      <c r="D21" s="130">
        <v>6527355</v>
      </c>
      <c r="E21" s="130"/>
      <c r="F21" s="130">
        <v>0</v>
      </c>
      <c r="G21" s="130"/>
    </row>
    <row r="22" spans="1:7" ht="16.5" x14ac:dyDescent="0.25">
      <c r="A22" s="128" t="s">
        <v>189</v>
      </c>
      <c r="B22" s="128"/>
      <c r="C22" s="129">
        <v>3005</v>
      </c>
      <c r="D22" s="130">
        <v>375041</v>
      </c>
      <c r="E22" s="130"/>
      <c r="F22" s="130">
        <v>0</v>
      </c>
      <c r="G22" s="130"/>
    </row>
    <row r="23" spans="1:7" ht="16.5" x14ac:dyDescent="0.25">
      <c r="A23" s="128" t="s">
        <v>190</v>
      </c>
      <c r="B23" s="128"/>
      <c r="C23" s="129">
        <v>3010</v>
      </c>
      <c r="D23" s="130">
        <f>SUM('[1]2дс'!D21:G21)</f>
        <v>0</v>
      </c>
      <c r="E23" s="130"/>
      <c r="F23" s="130">
        <v>0</v>
      </c>
      <c r="G23" s="130"/>
    </row>
    <row r="24" spans="1:7" ht="16.5" x14ac:dyDescent="0.25">
      <c r="A24" s="128" t="s">
        <v>191</v>
      </c>
      <c r="B24" s="128"/>
      <c r="C24" s="129">
        <v>3015</v>
      </c>
      <c r="D24" s="130">
        <f>SUM('[1]2дс'!D23:G23)</f>
        <v>7493.92</v>
      </c>
      <c r="E24" s="130"/>
      <c r="F24" s="131">
        <v>0</v>
      </c>
      <c r="G24" s="131"/>
    </row>
    <row r="25" spans="1:7" ht="16.5" x14ac:dyDescent="0.25">
      <c r="A25" s="128" t="s">
        <v>192</v>
      </c>
      <c r="B25" s="128"/>
      <c r="C25" s="132"/>
      <c r="D25" s="130"/>
      <c r="E25" s="130"/>
      <c r="F25" s="130"/>
      <c r="G25" s="130"/>
    </row>
    <row r="26" spans="1:7" ht="16.5" x14ac:dyDescent="0.25">
      <c r="A26" s="128" t="s">
        <v>193</v>
      </c>
      <c r="B26" s="128"/>
      <c r="C26" s="129">
        <v>3020</v>
      </c>
      <c r="D26" s="130">
        <f>SUM('[1]2дс'!D26:G26)</f>
        <v>0</v>
      </c>
      <c r="E26" s="130"/>
      <c r="F26" s="130">
        <v>0</v>
      </c>
      <c r="G26" s="130"/>
    </row>
    <row r="27" spans="1:7" ht="16.5" x14ac:dyDescent="0.25">
      <c r="A27" s="128" t="s">
        <v>194</v>
      </c>
      <c r="B27" s="128"/>
      <c r="C27" s="129">
        <v>3025</v>
      </c>
      <c r="D27" s="131">
        <f>SUM('[1]2дс'!D27:G27)</f>
        <v>0</v>
      </c>
      <c r="E27" s="131"/>
      <c r="F27" s="131">
        <v>0</v>
      </c>
      <c r="G27" s="131"/>
    </row>
    <row r="28" spans="1:7" ht="16.5" x14ac:dyDescent="0.25">
      <c r="A28" s="128" t="s">
        <v>195</v>
      </c>
      <c r="B28" s="128"/>
      <c r="C28" s="129">
        <v>3030</v>
      </c>
      <c r="D28" s="130">
        <f>SUM('[1]2дс'!D28:G28)</f>
        <v>0</v>
      </c>
      <c r="E28" s="130"/>
      <c r="F28" s="130">
        <v>0</v>
      </c>
      <c r="G28" s="130"/>
    </row>
    <row r="29" spans="1:7" ht="16.5" x14ac:dyDescent="0.25">
      <c r="A29" s="133" t="s">
        <v>196</v>
      </c>
      <c r="B29" s="133"/>
      <c r="C29" s="129">
        <v>3031</v>
      </c>
      <c r="D29" s="130">
        <v>0</v>
      </c>
      <c r="E29" s="130"/>
      <c r="F29" s="130">
        <v>0</v>
      </c>
      <c r="G29" s="130"/>
    </row>
    <row r="30" spans="1:7" ht="16.5" x14ac:dyDescent="0.25">
      <c r="A30" s="128" t="s">
        <v>197</v>
      </c>
      <c r="B30" s="128"/>
      <c r="C30" s="129">
        <v>3040</v>
      </c>
      <c r="D30" s="130">
        <f>SUM('[1]2дс'!D29:G29)</f>
        <v>0</v>
      </c>
      <c r="E30" s="130"/>
      <c r="F30" s="131">
        <v>0</v>
      </c>
      <c r="G30" s="131"/>
    </row>
    <row r="31" spans="1:7" ht="16.5" x14ac:dyDescent="0.25">
      <c r="A31" s="128" t="s">
        <v>198</v>
      </c>
      <c r="B31" s="128"/>
      <c r="C31" s="129">
        <v>3045</v>
      </c>
      <c r="D31" s="130">
        <f>SUM('[1]2дс'!D30:G30)</f>
        <v>37000</v>
      </c>
      <c r="E31" s="130"/>
      <c r="F31" s="130">
        <v>0</v>
      </c>
      <c r="G31" s="130"/>
    </row>
    <row r="32" spans="1:7" ht="16.5" x14ac:dyDescent="0.25">
      <c r="A32" s="128" t="s">
        <v>199</v>
      </c>
      <c r="B32" s="128"/>
      <c r="C32" s="129">
        <v>3090</v>
      </c>
      <c r="D32" s="130">
        <v>8856</v>
      </c>
      <c r="E32" s="130"/>
      <c r="F32" s="130">
        <v>0</v>
      </c>
      <c r="G32" s="130"/>
    </row>
    <row r="33" spans="1:7" ht="16.5" x14ac:dyDescent="0.25">
      <c r="A33" s="134" t="s">
        <v>200</v>
      </c>
      <c r="B33" s="134"/>
      <c r="C33" s="129">
        <v>3095</v>
      </c>
      <c r="D33" s="130">
        <f>SUM(D32)+SUM(D30:E31)+SUM(D28)+SUM(D26:E27)+SUM(D21:E24)</f>
        <v>6955745.9199999999</v>
      </c>
      <c r="E33" s="130"/>
      <c r="F33" s="130">
        <v>0</v>
      </c>
      <c r="G33" s="130"/>
    </row>
    <row r="34" spans="1:7" ht="16.5" x14ac:dyDescent="0.25">
      <c r="A34" s="128" t="s">
        <v>201</v>
      </c>
      <c r="B34" s="128"/>
      <c r="C34" s="132"/>
      <c r="D34" s="130"/>
      <c r="E34" s="130"/>
      <c r="F34" s="130"/>
      <c r="G34" s="130"/>
    </row>
    <row r="35" spans="1:7" ht="16.5" x14ac:dyDescent="0.25">
      <c r="A35" s="128" t="s">
        <v>202</v>
      </c>
      <c r="B35" s="128"/>
      <c r="C35" s="129">
        <v>3100</v>
      </c>
      <c r="D35" s="130">
        <v>6527355</v>
      </c>
      <c r="E35" s="130"/>
      <c r="F35" s="130">
        <v>0</v>
      </c>
      <c r="G35" s="130"/>
    </row>
    <row r="36" spans="1:7" ht="16.5" x14ac:dyDescent="0.25">
      <c r="A36" s="128" t="s">
        <v>203</v>
      </c>
      <c r="B36" s="128"/>
      <c r="C36" s="129">
        <v>3110</v>
      </c>
      <c r="D36" s="130">
        <v>265846</v>
      </c>
      <c r="E36" s="130"/>
      <c r="F36" s="130">
        <v>0</v>
      </c>
      <c r="G36" s="130"/>
    </row>
    <row r="37" spans="1:7" ht="16.5" x14ac:dyDescent="0.25">
      <c r="A37" s="128" t="s">
        <v>204</v>
      </c>
      <c r="B37" s="128"/>
      <c r="C37" s="129">
        <v>3115</v>
      </c>
      <c r="D37" s="130">
        <f>'[1]2дс'!D37:G37</f>
        <v>0</v>
      </c>
      <c r="E37" s="130"/>
      <c r="F37" s="130">
        <v>0</v>
      </c>
      <c r="G37" s="130"/>
    </row>
    <row r="38" spans="1:7" ht="16.5" x14ac:dyDescent="0.25">
      <c r="A38" s="128" t="s">
        <v>205</v>
      </c>
      <c r="B38" s="128"/>
      <c r="C38" s="129">
        <v>3120</v>
      </c>
      <c r="D38" s="130">
        <v>9288</v>
      </c>
      <c r="E38" s="130"/>
      <c r="F38" s="131">
        <v>0</v>
      </c>
      <c r="G38" s="131"/>
    </row>
    <row r="39" spans="1:7" ht="16.5" x14ac:dyDescent="0.25">
      <c r="A39" s="128" t="s">
        <v>206</v>
      </c>
      <c r="B39" s="128"/>
      <c r="C39" s="135"/>
      <c r="D39" s="130"/>
      <c r="E39" s="130"/>
      <c r="F39" s="131"/>
      <c r="G39" s="131"/>
    </row>
    <row r="40" spans="1:7" ht="16.5" x14ac:dyDescent="0.25">
      <c r="A40" s="128" t="s">
        <v>195</v>
      </c>
      <c r="B40" s="128"/>
      <c r="C40" s="129">
        <v>3125</v>
      </c>
      <c r="D40" s="131">
        <f>'[1]2дс'!D42:G42</f>
        <v>0</v>
      </c>
      <c r="E40" s="131"/>
      <c r="F40" s="131">
        <v>0</v>
      </c>
      <c r="G40" s="131"/>
    </row>
    <row r="41" spans="1:7" ht="16.5" x14ac:dyDescent="0.25">
      <c r="A41" s="136" t="s">
        <v>207</v>
      </c>
      <c r="B41" s="136"/>
      <c r="C41" s="137">
        <v>3126</v>
      </c>
      <c r="D41" s="138">
        <v>0</v>
      </c>
      <c r="E41" s="138"/>
      <c r="F41" s="138">
        <v>0</v>
      </c>
      <c r="G41" s="138"/>
    </row>
    <row r="42" spans="1:7" ht="16.5" x14ac:dyDescent="0.25">
      <c r="A42" s="128" t="s">
        <v>208</v>
      </c>
      <c r="B42" s="128"/>
      <c r="C42" s="129">
        <v>3130</v>
      </c>
      <c r="D42" s="130">
        <v>41701</v>
      </c>
      <c r="E42" s="130"/>
      <c r="F42" s="131">
        <v>0</v>
      </c>
      <c r="G42" s="131"/>
    </row>
    <row r="43" spans="1:7" ht="16.5" x14ac:dyDescent="0.25">
      <c r="A43" s="139" t="s">
        <v>179</v>
      </c>
      <c r="B43" s="139"/>
      <c r="C43" s="129">
        <v>3180</v>
      </c>
      <c r="D43" s="130">
        <v>8856</v>
      </c>
      <c r="E43" s="130"/>
      <c r="F43" s="130">
        <v>0</v>
      </c>
      <c r="G43" s="130"/>
    </row>
    <row r="44" spans="1:7" ht="16.5" x14ac:dyDescent="0.25">
      <c r="A44" s="140" t="s">
        <v>209</v>
      </c>
      <c r="B44" s="140"/>
      <c r="C44" s="129">
        <v>3190</v>
      </c>
      <c r="D44" s="130">
        <f>D43+D42+D40+SUM(D35:E38)</f>
        <v>6853046</v>
      </c>
      <c r="E44" s="130"/>
      <c r="F44" s="130">
        <v>0</v>
      </c>
      <c r="G44" s="130"/>
    </row>
    <row r="45" spans="1:7" ht="16.5" x14ac:dyDescent="0.25">
      <c r="A45" s="134" t="s">
        <v>210</v>
      </c>
      <c r="B45" s="134"/>
      <c r="C45" s="129">
        <v>3195</v>
      </c>
      <c r="D45" s="130">
        <f>D33-D44</f>
        <v>102699.91999999993</v>
      </c>
      <c r="E45" s="130"/>
      <c r="F45" s="130">
        <v>0</v>
      </c>
      <c r="G45" s="130"/>
    </row>
    <row r="46" spans="1:7" ht="16.5" x14ac:dyDescent="0.25">
      <c r="A46" s="134" t="s">
        <v>211</v>
      </c>
      <c r="B46" s="134"/>
      <c r="C46" s="134"/>
      <c r="D46" s="134"/>
      <c r="E46" s="134"/>
      <c r="F46" s="134"/>
      <c r="G46" s="134"/>
    </row>
    <row r="47" spans="1:7" ht="16.5" x14ac:dyDescent="0.25">
      <c r="A47" s="128" t="s">
        <v>212</v>
      </c>
      <c r="B47" s="128"/>
      <c r="C47" s="132"/>
      <c r="D47" s="130"/>
      <c r="E47" s="130"/>
      <c r="F47" s="130"/>
      <c r="G47" s="130"/>
    </row>
    <row r="48" spans="1:7" ht="16.5" x14ac:dyDescent="0.25">
      <c r="A48" s="128" t="s">
        <v>213</v>
      </c>
      <c r="B48" s="128"/>
      <c r="C48" s="135">
        <v>3200</v>
      </c>
      <c r="D48" s="131">
        <v>0</v>
      </c>
      <c r="E48" s="131"/>
      <c r="F48" s="131">
        <v>0</v>
      </c>
      <c r="G48" s="131"/>
    </row>
    <row r="49" spans="1:7" ht="16.5" x14ac:dyDescent="0.25">
      <c r="A49" s="128" t="s">
        <v>214</v>
      </c>
      <c r="B49" s="128"/>
      <c r="C49" s="129">
        <v>3205</v>
      </c>
      <c r="D49" s="131">
        <v>0</v>
      </c>
      <c r="E49" s="131"/>
      <c r="F49" s="131">
        <v>0</v>
      </c>
      <c r="G49" s="131"/>
    </row>
    <row r="50" spans="1:7" ht="16.5" x14ac:dyDescent="0.25">
      <c r="A50" s="139" t="s">
        <v>215</v>
      </c>
      <c r="B50" s="139"/>
      <c r="C50" s="129">
        <v>3210</v>
      </c>
      <c r="D50" s="131">
        <v>0</v>
      </c>
      <c r="E50" s="131"/>
      <c r="F50" s="131">
        <v>0</v>
      </c>
      <c r="G50" s="131"/>
    </row>
    <row r="51" spans="1:7" ht="16.5" x14ac:dyDescent="0.25">
      <c r="A51" s="128" t="s">
        <v>216</v>
      </c>
      <c r="B51" s="128"/>
      <c r="C51" s="129">
        <v>3215</v>
      </c>
      <c r="D51" s="131">
        <v>0</v>
      </c>
      <c r="E51" s="131"/>
      <c r="F51" s="131">
        <v>0</v>
      </c>
      <c r="G51" s="131"/>
    </row>
    <row r="52" spans="1:7" ht="16.5" x14ac:dyDescent="0.25">
      <c r="A52" s="139" t="s">
        <v>217</v>
      </c>
      <c r="B52" s="139"/>
      <c r="C52" s="129">
        <v>3220</v>
      </c>
      <c r="D52" s="131">
        <v>0</v>
      </c>
      <c r="E52" s="131"/>
      <c r="F52" s="131">
        <v>0</v>
      </c>
      <c r="G52" s="131"/>
    </row>
    <row r="53" spans="1:7" ht="16.5" x14ac:dyDescent="0.25">
      <c r="A53" s="139" t="s">
        <v>218</v>
      </c>
      <c r="B53" s="139"/>
      <c r="C53" s="129">
        <v>3225</v>
      </c>
      <c r="D53" s="131">
        <v>0</v>
      </c>
      <c r="E53" s="131"/>
      <c r="F53" s="131">
        <v>0</v>
      </c>
      <c r="G53" s="131"/>
    </row>
    <row r="54" spans="1:7" ht="16.5" x14ac:dyDescent="0.25">
      <c r="A54" s="128" t="s">
        <v>159</v>
      </c>
      <c r="B54" s="128"/>
      <c r="C54" s="129">
        <v>3235</v>
      </c>
      <c r="D54" s="130">
        <v>1715708</v>
      </c>
      <c r="E54" s="130"/>
      <c r="F54" s="130">
        <v>0</v>
      </c>
      <c r="G54" s="130"/>
    </row>
    <row r="55" spans="1:7" ht="16.5" x14ac:dyDescent="0.25">
      <c r="A55" s="134" t="s">
        <v>219</v>
      </c>
      <c r="B55" s="134"/>
      <c r="C55" s="129">
        <v>3240</v>
      </c>
      <c r="D55" s="130">
        <f>SUM(D48:E54)</f>
        <v>1715708</v>
      </c>
      <c r="E55" s="130"/>
      <c r="F55" s="130">
        <v>0</v>
      </c>
      <c r="G55" s="130"/>
    </row>
    <row r="56" spans="1:7" ht="16.5" x14ac:dyDescent="0.25">
      <c r="A56" s="128" t="s">
        <v>220</v>
      </c>
      <c r="B56" s="128"/>
      <c r="C56" s="135"/>
      <c r="D56" s="131"/>
      <c r="E56" s="131"/>
      <c r="F56" s="131"/>
      <c r="G56" s="131"/>
    </row>
    <row r="57" spans="1:7" ht="16.5" x14ac:dyDescent="0.25">
      <c r="A57" s="128" t="s">
        <v>213</v>
      </c>
      <c r="B57" s="128"/>
      <c r="C57" s="129">
        <v>3245</v>
      </c>
      <c r="D57" s="131">
        <v>0</v>
      </c>
      <c r="E57" s="131"/>
      <c r="F57" s="131">
        <v>0</v>
      </c>
      <c r="G57" s="131"/>
    </row>
    <row r="58" spans="1:7" ht="16.5" x14ac:dyDescent="0.25">
      <c r="A58" s="128" t="s">
        <v>214</v>
      </c>
      <c r="B58" s="128"/>
      <c r="C58" s="129">
        <v>3250</v>
      </c>
      <c r="D58" s="131">
        <v>0</v>
      </c>
      <c r="E58" s="131"/>
      <c r="F58" s="131">
        <v>0</v>
      </c>
      <c r="G58" s="131"/>
    </row>
    <row r="59" spans="1:7" ht="16.5" x14ac:dyDescent="0.25">
      <c r="A59" s="139" t="s">
        <v>215</v>
      </c>
      <c r="B59" s="139"/>
      <c r="C59" s="129">
        <v>3255</v>
      </c>
      <c r="D59" s="131">
        <v>0</v>
      </c>
      <c r="E59" s="131"/>
      <c r="F59" s="131">
        <v>0</v>
      </c>
      <c r="G59" s="131"/>
    </row>
    <row r="60" spans="1:7" ht="16.5" x14ac:dyDescent="0.25">
      <c r="A60" s="128" t="s">
        <v>216</v>
      </c>
      <c r="B60" s="128"/>
      <c r="C60" s="129">
        <v>3260</v>
      </c>
      <c r="D60" s="131">
        <v>0</v>
      </c>
      <c r="E60" s="131"/>
      <c r="F60" s="131">
        <v>0</v>
      </c>
      <c r="G60" s="131"/>
    </row>
    <row r="61" spans="1:7" ht="16.5" x14ac:dyDescent="0.25">
      <c r="A61" s="139" t="s">
        <v>217</v>
      </c>
      <c r="B61" s="139"/>
      <c r="C61" s="129">
        <v>3265</v>
      </c>
      <c r="D61" s="131">
        <v>0</v>
      </c>
      <c r="E61" s="131"/>
      <c r="F61" s="131">
        <v>0</v>
      </c>
      <c r="G61" s="131"/>
    </row>
    <row r="62" spans="1:7" ht="16.5" x14ac:dyDescent="0.25">
      <c r="A62" s="139" t="s">
        <v>218</v>
      </c>
      <c r="B62" s="139"/>
      <c r="C62" s="129">
        <v>3270</v>
      </c>
      <c r="D62" s="131">
        <v>0</v>
      </c>
      <c r="E62" s="131"/>
      <c r="F62" s="131">
        <v>0</v>
      </c>
      <c r="G62" s="131"/>
    </row>
    <row r="63" spans="1:7" ht="16.5" x14ac:dyDescent="0.25">
      <c r="A63" s="128" t="s">
        <v>179</v>
      </c>
      <c r="B63" s="128"/>
      <c r="C63" s="129">
        <v>3285</v>
      </c>
      <c r="D63" s="131">
        <v>1715708</v>
      </c>
      <c r="E63" s="131"/>
      <c r="F63" s="131">
        <v>0</v>
      </c>
      <c r="G63" s="131"/>
    </row>
    <row r="64" spans="1:7" ht="16.5" x14ac:dyDescent="0.25">
      <c r="A64" s="134" t="s">
        <v>221</v>
      </c>
      <c r="B64" s="134"/>
      <c r="C64" s="129">
        <v>3290</v>
      </c>
      <c r="D64" s="131">
        <f>SUM(D57:E63)</f>
        <v>1715708</v>
      </c>
      <c r="E64" s="131"/>
      <c r="F64" s="131">
        <v>0</v>
      </c>
      <c r="G64" s="131"/>
    </row>
    <row r="65" spans="1:7" ht="16.5" x14ac:dyDescent="0.25">
      <c r="A65" s="134" t="s">
        <v>222</v>
      </c>
      <c r="B65" s="134"/>
      <c r="C65" s="129">
        <v>3295</v>
      </c>
      <c r="D65" s="130">
        <f>D55-D64</f>
        <v>0</v>
      </c>
      <c r="E65" s="130"/>
      <c r="F65" s="131">
        <v>0</v>
      </c>
      <c r="G65" s="131"/>
    </row>
    <row r="66" spans="1:7" ht="16.5" x14ac:dyDescent="0.25">
      <c r="A66" s="134" t="s">
        <v>223</v>
      </c>
      <c r="B66" s="134"/>
      <c r="C66" s="134"/>
      <c r="D66" s="134"/>
      <c r="E66" s="134"/>
      <c r="F66" s="134"/>
      <c r="G66" s="134"/>
    </row>
    <row r="67" spans="1:7" ht="16.5" x14ac:dyDescent="0.25">
      <c r="A67" s="128" t="s">
        <v>224</v>
      </c>
      <c r="B67" s="128"/>
      <c r="C67" s="43"/>
      <c r="D67" s="130"/>
      <c r="E67" s="130"/>
      <c r="F67" s="130"/>
      <c r="G67" s="130"/>
    </row>
    <row r="68" spans="1:7" ht="16.5" x14ac:dyDescent="0.25">
      <c r="A68" s="128" t="s">
        <v>225</v>
      </c>
      <c r="B68" s="128"/>
      <c r="C68" s="129">
        <v>3300</v>
      </c>
      <c r="D68" s="131">
        <v>0</v>
      </c>
      <c r="E68" s="131"/>
      <c r="F68" s="131">
        <v>0</v>
      </c>
      <c r="G68" s="131"/>
    </row>
    <row r="69" spans="1:7" ht="16.5" x14ac:dyDescent="0.25">
      <c r="A69" s="128" t="s">
        <v>226</v>
      </c>
      <c r="B69" s="128"/>
      <c r="C69" s="129">
        <v>3305</v>
      </c>
      <c r="D69" s="131">
        <v>0</v>
      </c>
      <c r="E69" s="131"/>
      <c r="F69" s="131">
        <v>0</v>
      </c>
      <c r="G69" s="131"/>
    </row>
    <row r="70" spans="1:7" ht="16.5" x14ac:dyDescent="0.25">
      <c r="A70" s="128" t="s">
        <v>227</v>
      </c>
      <c r="B70" s="128"/>
      <c r="C70" s="129">
        <v>3310</v>
      </c>
      <c r="D70" s="131">
        <v>0</v>
      </c>
      <c r="E70" s="131"/>
      <c r="F70" s="131">
        <v>0</v>
      </c>
      <c r="G70" s="131"/>
    </row>
    <row r="71" spans="1:7" ht="16.5" x14ac:dyDescent="0.25">
      <c r="A71" s="128" t="s">
        <v>159</v>
      </c>
      <c r="B71" s="128"/>
      <c r="C71" s="129">
        <v>3340</v>
      </c>
      <c r="D71" s="131">
        <v>0</v>
      </c>
      <c r="E71" s="131"/>
      <c r="F71" s="131">
        <v>0</v>
      </c>
      <c r="G71" s="131"/>
    </row>
    <row r="72" spans="1:7" ht="16.5" x14ac:dyDescent="0.25">
      <c r="A72" s="134" t="s">
        <v>228</v>
      </c>
      <c r="B72" s="134"/>
      <c r="C72" s="129">
        <v>3345</v>
      </c>
      <c r="D72" s="131">
        <f>SUM(D68:E71)</f>
        <v>0</v>
      </c>
      <c r="E72" s="131"/>
      <c r="F72" s="131">
        <v>0</v>
      </c>
      <c r="G72" s="131"/>
    </row>
    <row r="73" spans="1:7" ht="16.5" x14ac:dyDescent="0.25">
      <c r="A73" s="128" t="s">
        <v>229</v>
      </c>
      <c r="B73" s="128"/>
      <c r="C73" s="129"/>
      <c r="D73" s="131"/>
      <c r="E73" s="131"/>
      <c r="F73" s="131"/>
      <c r="G73" s="131"/>
    </row>
    <row r="74" spans="1:7" ht="16.5" x14ac:dyDescent="0.25">
      <c r="A74" s="128" t="s">
        <v>230</v>
      </c>
      <c r="B74" s="128"/>
      <c r="C74" s="129">
        <v>3350</v>
      </c>
      <c r="D74" s="131">
        <v>0</v>
      </c>
      <c r="E74" s="131"/>
      <c r="F74" s="131">
        <v>0</v>
      </c>
      <c r="G74" s="131"/>
    </row>
    <row r="75" spans="1:7" ht="16.5" x14ac:dyDescent="0.25">
      <c r="A75" s="128" t="s">
        <v>231</v>
      </c>
      <c r="B75" s="128"/>
      <c r="C75" s="129">
        <v>3355</v>
      </c>
      <c r="D75" s="131">
        <v>0</v>
      </c>
      <c r="E75" s="131"/>
      <c r="F75" s="131">
        <v>0</v>
      </c>
      <c r="G75" s="131"/>
    </row>
    <row r="76" spans="1:7" ht="16.5" x14ac:dyDescent="0.25">
      <c r="A76" s="128" t="s">
        <v>232</v>
      </c>
      <c r="B76" s="128"/>
      <c r="C76" s="129">
        <v>3360</v>
      </c>
      <c r="D76" s="131">
        <v>0</v>
      </c>
      <c r="E76" s="131"/>
      <c r="F76" s="131">
        <v>0</v>
      </c>
      <c r="G76" s="131"/>
    </row>
    <row r="77" spans="1:7" ht="16.5" x14ac:dyDescent="0.25">
      <c r="A77" s="128" t="s">
        <v>179</v>
      </c>
      <c r="B77" s="128"/>
      <c r="C77" s="129">
        <v>3380</v>
      </c>
      <c r="D77" s="130">
        <v>0</v>
      </c>
      <c r="E77" s="130"/>
      <c r="F77" s="130">
        <v>0</v>
      </c>
      <c r="G77" s="130"/>
    </row>
    <row r="78" spans="1:7" ht="16.5" x14ac:dyDescent="0.25">
      <c r="A78" s="128" t="s">
        <v>233</v>
      </c>
      <c r="B78" s="128"/>
      <c r="C78" s="129">
        <v>3385</v>
      </c>
      <c r="D78" s="130">
        <v>0</v>
      </c>
      <c r="E78" s="130"/>
      <c r="F78" s="130">
        <v>0</v>
      </c>
      <c r="G78" s="130"/>
    </row>
    <row r="79" spans="1:7" ht="16.5" x14ac:dyDescent="0.25">
      <c r="A79" s="134" t="s">
        <v>234</v>
      </c>
      <c r="B79" s="134"/>
      <c r="C79" s="129">
        <v>3390</v>
      </c>
      <c r="D79" s="130">
        <f>SUM(D74:E78)</f>
        <v>0</v>
      </c>
      <c r="E79" s="130"/>
      <c r="F79" s="130">
        <v>0</v>
      </c>
      <c r="G79" s="130"/>
    </row>
    <row r="80" spans="1:7" ht="16.5" x14ac:dyDescent="0.25">
      <c r="A80" s="134" t="s">
        <v>235</v>
      </c>
      <c r="B80" s="134"/>
      <c r="C80" s="129">
        <v>3395</v>
      </c>
      <c r="D80" s="130">
        <f>D72-D79</f>
        <v>0</v>
      </c>
      <c r="E80" s="130"/>
      <c r="F80" s="130">
        <v>0</v>
      </c>
      <c r="G80" s="130"/>
    </row>
    <row r="81" spans="1:7" ht="16.5" x14ac:dyDescent="0.25">
      <c r="A81" s="134" t="s">
        <v>236</v>
      </c>
      <c r="B81" s="134"/>
      <c r="C81" s="129">
        <v>3400</v>
      </c>
      <c r="D81" s="130">
        <f>D80+D65+D45</f>
        <v>102699.91999999993</v>
      </c>
      <c r="E81" s="130"/>
      <c r="F81" s="130">
        <f>F80+F65+F45</f>
        <v>0</v>
      </c>
      <c r="G81" s="130"/>
    </row>
    <row r="82" spans="1:7" ht="16.5" x14ac:dyDescent="0.25">
      <c r="A82" s="128" t="s">
        <v>237</v>
      </c>
      <c r="B82" s="128"/>
      <c r="C82" s="129">
        <v>3405</v>
      </c>
      <c r="D82" s="130">
        <v>18876</v>
      </c>
      <c r="E82" s="130"/>
      <c r="F82" s="130">
        <v>0</v>
      </c>
      <c r="G82" s="130"/>
    </row>
    <row r="83" spans="1:7" ht="16.5" x14ac:dyDescent="0.25">
      <c r="A83" s="139" t="s">
        <v>238</v>
      </c>
      <c r="B83" s="139"/>
      <c r="C83" s="129">
        <v>3410</v>
      </c>
      <c r="D83" s="130">
        <v>0</v>
      </c>
      <c r="E83" s="130"/>
      <c r="F83" s="130">
        <v>0</v>
      </c>
      <c r="G83" s="130"/>
    </row>
    <row r="84" spans="1:7" ht="16.5" x14ac:dyDescent="0.25">
      <c r="A84" s="139" t="s">
        <v>239</v>
      </c>
      <c r="B84" s="139"/>
      <c r="C84" s="129">
        <v>3415</v>
      </c>
      <c r="D84" s="130">
        <v>0</v>
      </c>
      <c r="E84" s="130"/>
      <c r="F84" s="130">
        <v>0</v>
      </c>
      <c r="G84" s="130"/>
    </row>
    <row r="85" spans="1:7" ht="16.5" x14ac:dyDescent="0.25">
      <c r="A85" s="128" t="s">
        <v>240</v>
      </c>
      <c r="B85" s="128"/>
      <c r="C85" s="129">
        <v>3420</v>
      </c>
      <c r="D85" s="131">
        <v>0</v>
      </c>
      <c r="E85" s="131"/>
      <c r="F85" s="131">
        <v>0</v>
      </c>
      <c r="G85" s="131"/>
    </row>
    <row r="86" spans="1:7" ht="16.5" x14ac:dyDescent="0.25">
      <c r="A86" s="128" t="s">
        <v>241</v>
      </c>
      <c r="B86" s="128"/>
      <c r="C86" s="129">
        <v>3425</v>
      </c>
      <c r="D86" s="131">
        <f>D81+D82+D83-D84+D85</f>
        <v>121575.91999999993</v>
      </c>
      <c r="E86" s="131"/>
      <c r="F86" s="131">
        <v>0</v>
      </c>
      <c r="G86" s="131"/>
    </row>
    <row r="87" spans="1:7" ht="16.5" x14ac:dyDescent="0.25">
      <c r="A87" s="141"/>
      <c r="B87" s="142"/>
      <c r="C87" s="142"/>
      <c r="D87" s="142"/>
      <c r="E87" s="143"/>
      <c r="F87" s="143"/>
      <c r="G87" s="46"/>
    </row>
    <row r="88" spans="1:7" ht="25.5" customHeight="1" x14ac:dyDescent="0.25">
      <c r="A88" s="144" t="s">
        <v>242</v>
      </c>
      <c r="B88" s="145"/>
      <c r="C88" s="145"/>
      <c r="D88" s="146"/>
      <c r="E88" s="147"/>
      <c r="F88" s="146"/>
      <c r="G88" s="46"/>
    </row>
    <row r="89" spans="1:7" ht="18.75" customHeight="1" x14ac:dyDescent="0.25">
      <c r="A89" s="144" t="s">
        <v>243</v>
      </c>
      <c r="B89" s="145"/>
      <c r="C89" s="145"/>
      <c r="D89" s="148"/>
      <c r="E89" s="147"/>
      <c r="F89" s="148"/>
      <c r="G89" s="46"/>
    </row>
    <row r="90" spans="1:7" ht="45.75" customHeight="1" x14ac:dyDescent="0.25">
      <c r="A90" s="149" t="s">
        <v>84</v>
      </c>
      <c r="B90" s="146"/>
      <c r="C90" s="145"/>
      <c r="D90" s="145"/>
      <c r="E90" s="150" t="str">
        <f>[1]ЗАПОЛНИТЬ!F26</f>
        <v>С.Ф.Рибінська</v>
      </c>
      <c r="F90" s="150"/>
      <c r="G90" s="150"/>
    </row>
    <row r="91" spans="1:7" ht="15.75" x14ac:dyDescent="0.25">
      <c r="A91" s="151"/>
      <c r="B91" s="152" t="s">
        <v>85</v>
      </c>
      <c r="C91" s="152"/>
      <c r="D91" s="152"/>
      <c r="E91" s="153" t="s">
        <v>86</v>
      </c>
      <c r="F91" s="153"/>
      <c r="G91" s="153"/>
    </row>
    <row r="92" spans="1:7" ht="58.5" customHeight="1" x14ac:dyDescent="0.25">
      <c r="A92" s="151" t="s">
        <v>244</v>
      </c>
      <c r="B92" s="146"/>
      <c r="C92" s="145"/>
      <c r="D92" s="145"/>
      <c r="E92" s="154" t="str">
        <f>[1]ЗАПОЛНИТЬ!F28</f>
        <v>Л.П.Клещук</v>
      </c>
      <c r="F92" s="154"/>
      <c r="G92" s="154"/>
    </row>
    <row r="93" spans="1:7" ht="16.5" x14ac:dyDescent="0.25">
      <c r="A93" s="141"/>
      <c r="B93" s="152" t="s">
        <v>85</v>
      </c>
      <c r="C93" s="152"/>
      <c r="D93" s="152"/>
      <c r="E93" s="155" t="s">
        <v>86</v>
      </c>
      <c r="F93" s="155"/>
      <c r="G93" s="155"/>
    </row>
    <row r="94" spans="1:7" ht="16.5" x14ac:dyDescent="0.25">
      <c r="A94" s="141"/>
      <c r="B94" s="145"/>
      <c r="C94" s="145"/>
      <c r="D94" s="145"/>
      <c r="E94" s="145"/>
      <c r="F94" s="145"/>
      <c r="G94" s="156"/>
    </row>
    <row r="95" spans="1:7" x14ac:dyDescent="0.25">
      <c r="A95" s="157"/>
      <c r="B95" s="32"/>
      <c r="C95" s="32"/>
      <c r="D95" s="32"/>
      <c r="E95" s="32"/>
      <c r="F95" s="32"/>
      <c r="G95" s="156"/>
    </row>
  </sheetData>
  <mergeCells count="222">
    <mergeCell ref="E91:G91"/>
    <mergeCell ref="E92:G92"/>
    <mergeCell ref="E93:G93"/>
    <mergeCell ref="A86:B86"/>
    <mergeCell ref="D86:E86"/>
    <mergeCell ref="F86:G86"/>
    <mergeCell ref="B87:D87"/>
    <mergeCell ref="E87:F87"/>
    <mergeCell ref="E90:G90"/>
    <mergeCell ref="A84:B84"/>
    <mergeCell ref="D84:E84"/>
    <mergeCell ref="F84:G84"/>
    <mergeCell ref="A85:B85"/>
    <mergeCell ref="D85:E85"/>
    <mergeCell ref="F85:G85"/>
    <mergeCell ref="A82:B82"/>
    <mergeCell ref="D82:E82"/>
    <mergeCell ref="F82:G82"/>
    <mergeCell ref="A83:B83"/>
    <mergeCell ref="D83:E83"/>
    <mergeCell ref="F83:G83"/>
    <mergeCell ref="A80:B80"/>
    <mergeCell ref="D80:E80"/>
    <mergeCell ref="F80:G80"/>
    <mergeCell ref="A81:B81"/>
    <mergeCell ref="D81:E81"/>
    <mergeCell ref="F81:G81"/>
    <mergeCell ref="A78:B78"/>
    <mergeCell ref="D78:E78"/>
    <mergeCell ref="F78:G78"/>
    <mergeCell ref="A79:B79"/>
    <mergeCell ref="D79:E79"/>
    <mergeCell ref="F79:G79"/>
    <mergeCell ref="A76:B76"/>
    <mergeCell ref="D76:E76"/>
    <mergeCell ref="F76:G76"/>
    <mergeCell ref="A77:B77"/>
    <mergeCell ref="D77:E77"/>
    <mergeCell ref="F77:G77"/>
    <mergeCell ref="A74:B74"/>
    <mergeCell ref="D74:E74"/>
    <mergeCell ref="F74:G74"/>
    <mergeCell ref="A75:B75"/>
    <mergeCell ref="D75:E75"/>
    <mergeCell ref="F75:G75"/>
    <mergeCell ref="A72:B72"/>
    <mergeCell ref="D72:E72"/>
    <mergeCell ref="F72:G72"/>
    <mergeCell ref="A73:B73"/>
    <mergeCell ref="D73:E73"/>
    <mergeCell ref="F73:G73"/>
    <mergeCell ref="A70:B70"/>
    <mergeCell ref="D70:E70"/>
    <mergeCell ref="F70:G70"/>
    <mergeCell ref="A71:B71"/>
    <mergeCell ref="D71:E71"/>
    <mergeCell ref="F71:G71"/>
    <mergeCell ref="A68:B68"/>
    <mergeCell ref="D68:E68"/>
    <mergeCell ref="F68:G68"/>
    <mergeCell ref="A69:B69"/>
    <mergeCell ref="D69:E69"/>
    <mergeCell ref="F69:G69"/>
    <mergeCell ref="A65:B65"/>
    <mergeCell ref="D65:E65"/>
    <mergeCell ref="F65:G65"/>
    <mergeCell ref="A66:G66"/>
    <mergeCell ref="A67:B67"/>
    <mergeCell ref="D67:E67"/>
    <mergeCell ref="F67:G67"/>
    <mergeCell ref="A63:B63"/>
    <mergeCell ref="D63:E63"/>
    <mergeCell ref="F63:G63"/>
    <mergeCell ref="A64:B64"/>
    <mergeCell ref="D64:E64"/>
    <mergeCell ref="F64:G64"/>
    <mergeCell ref="A61:B61"/>
    <mergeCell ref="D61:E61"/>
    <mergeCell ref="F61:G61"/>
    <mergeCell ref="A62:B62"/>
    <mergeCell ref="D62:E62"/>
    <mergeCell ref="F62:G62"/>
    <mergeCell ref="A59:B59"/>
    <mergeCell ref="D59:E59"/>
    <mergeCell ref="F59:G59"/>
    <mergeCell ref="A60:B60"/>
    <mergeCell ref="D60:E60"/>
    <mergeCell ref="F60:G60"/>
    <mergeCell ref="A57:B57"/>
    <mergeCell ref="D57:E57"/>
    <mergeCell ref="F57:G57"/>
    <mergeCell ref="A58:B58"/>
    <mergeCell ref="D58:E58"/>
    <mergeCell ref="F58:G58"/>
    <mergeCell ref="A55:B55"/>
    <mergeCell ref="D55:E55"/>
    <mergeCell ref="F55:G55"/>
    <mergeCell ref="A56:B56"/>
    <mergeCell ref="D56:E56"/>
    <mergeCell ref="F56:G56"/>
    <mergeCell ref="A53:B53"/>
    <mergeCell ref="D53:E53"/>
    <mergeCell ref="F53:G53"/>
    <mergeCell ref="A54:B54"/>
    <mergeCell ref="D54:E54"/>
    <mergeCell ref="F54:G54"/>
    <mergeCell ref="A51:B51"/>
    <mergeCell ref="D51:E51"/>
    <mergeCell ref="F51:G51"/>
    <mergeCell ref="A52:B52"/>
    <mergeCell ref="D52:E52"/>
    <mergeCell ref="F52:G52"/>
    <mergeCell ref="A49:B49"/>
    <mergeCell ref="D49:E49"/>
    <mergeCell ref="F49:G49"/>
    <mergeCell ref="A50:B50"/>
    <mergeCell ref="D50:E50"/>
    <mergeCell ref="F50:G50"/>
    <mergeCell ref="A46:G46"/>
    <mergeCell ref="A47:B47"/>
    <mergeCell ref="D47:E47"/>
    <mergeCell ref="F47:G47"/>
    <mergeCell ref="A48:B48"/>
    <mergeCell ref="D48:E48"/>
    <mergeCell ref="F48:G48"/>
    <mergeCell ref="A44:B44"/>
    <mergeCell ref="D44:E44"/>
    <mergeCell ref="F44:G44"/>
    <mergeCell ref="A45:B45"/>
    <mergeCell ref="D45:E45"/>
    <mergeCell ref="F45:G45"/>
    <mergeCell ref="A42:B42"/>
    <mergeCell ref="D42:E42"/>
    <mergeCell ref="F42:G42"/>
    <mergeCell ref="A43:B43"/>
    <mergeCell ref="D43:E43"/>
    <mergeCell ref="F43:G43"/>
    <mergeCell ref="A40:B40"/>
    <mergeCell ref="D40:E40"/>
    <mergeCell ref="F40:G40"/>
    <mergeCell ref="A41:B41"/>
    <mergeCell ref="D41:E41"/>
    <mergeCell ref="F41:G41"/>
    <mergeCell ref="A38:B38"/>
    <mergeCell ref="D38:E38"/>
    <mergeCell ref="F38:G38"/>
    <mergeCell ref="A39:B39"/>
    <mergeCell ref="D39:E39"/>
    <mergeCell ref="F39:G39"/>
    <mergeCell ref="A36:B36"/>
    <mergeCell ref="D36:E36"/>
    <mergeCell ref="F36:G36"/>
    <mergeCell ref="A37:B37"/>
    <mergeCell ref="D37:E37"/>
    <mergeCell ref="F37:G37"/>
    <mergeCell ref="A34:B34"/>
    <mergeCell ref="D34:E34"/>
    <mergeCell ref="F34:G34"/>
    <mergeCell ref="A35:B35"/>
    <mergeCell ref="D35:E35"/>
    <mergeCell ref="F35:G35"/>
    <mergeCell ref="A32:B32"/>
    <mergeCell ref="D32:E32"/>
    <mergeCell ref="F32:G32"/>
    <mergeCell ref="A33:B33"/>
    <mergeCell ref="D33:E33"/>
    <mergeCell ref="F33:G33"/>
    <mergeCell ref="A30:B30"/>
    <mergeCell ref="D30:E30"/>
    <mergeCell ref="F30:G30"/>
    <mergeCell ref="A31:B31"/>
    <mergeCell ref="D31:E31"/>
    <mergeCell ref="F31:G31"/>
    <mergeCell ref="A28:B28"/>
    <mergeCell ref="D28:E28"/>
    <mergeCell ref="F28:G28"/>
    <mergeCell ref="A29:B29"/>
    <mergeCell ref="D29:E29"/>
    <mergeCell ref="F29:G29"/>
    <mergeCell ref="A26:B26"/>
    <mergeCell ref="D26:E26"/>
    <mergeCell ref="F26:G26"/>
    <mergeCell ref="A27:B27"/>
    <mergeCell ref="D27:E27"/>
    <mergeCell ref="F27:G27"/>
    <mergeCell ref="A24:B24"/>
    <mergeCell ref="D24:E24"/>
    <mergeCell ref="F24:G24"/>
    <mergeCell ref="A25:B25"/>
    <mergeCell ref="D25:E25"/>
    <mergeCell ref="F25:G25"/>
    <mergeCell ref="A22:B22"/>
    <mergeCell ref="D22:E22"/>
    <mergeCell ref="F22:G22"/>
    <mergeCell ref="A23:B23"/>
    <mergeCell ref="D23:E23"/>
    <mergeCell ref="F23:G23"/>
    <mergeCell ref="A19:G19"/>
    <mergeCell ref="A20:B20"/>
    <mergeCell ref="D20:E20"/>
    <mergeCell ref="F20:G20"/>
    <mergeCell ref="A21:B21"/>
    <mergeCell ref="D21:E21"/>
    <mergeCell ref="F21:G21"/>
    <mergeCell ref="A17:B17"/>
    <mergeCell ref="D17:E17"/>
    <mergeCell ref="F17:G17"/>
    <mergeCell ref="A18:B18"/>
    <mergeCell ref="D18:E18"/>
    <mergeCell ref="F18:G18"/>
    <mergeCell ref="D10:F10"/>
    <mergeCell ref="D11:F11"/>
    <mergeCell ref="D12:F12"/>
    <mergeCell ref="A14:F14"/>
    <mergeCell ref="A15:F15"/>
    <mergeCell ref="E16:F16"/>
    <mergeCell ref="D1:G3"/>
    <mergeCell ref="D5:F5"/>
    <mergeCell ref="B6:C6"/>
    <mergeCell ref="D7:F7"/>
    <mergeCell ref="D8:F8"/>
    <mergeCell ref="D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баланс</vt:lpstr>
      <vt:lpstr>фінансовий результат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2018-01-11T09:33:43Z</dcterms:modified>
</cp:coreProperties>
</file>