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20 сесія 8 скликання\прийняті\"/>
    </mc:Choice>
  </mc:AlternateContent>
  <xr:revisionPtr revIDLastSave="0" documentId="8_{74F47788-D56A-495E-B1FC-9461FC967EF9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I. Фін план (уточ прав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план (уточ прав)'!$A$1:$J$155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G77" i="1"/>
  <c r="E77" i="1"/>
  <c r="E76" i="1"/>
  <c r="D77" i="1"/>
  <c r="D76" i="1"/>
  <c r="H47" i="1"/>
  <c r="I47" i="1"/>
  <c r="J47" i="1"/>
  <c r="G47" i="1"/>
  <c r="F135" i="1"/>
  <c r="F136" i="1"/>
  <c r="F137" i="1"/>
  <c r="F134" i="1"/>
  <c r="F141" i="1"/>
  <c r="G62" i="1"/>
  <c r="H62" i="1"/>
  <c r="H77" i="1" s="1"/>
  <c r="I62" i="1"/>
  <c r="I77" i="1" s="1"/>
  <c r="M63" i="1"/>
  <c r="G38" i="1"/>
  <c r="I131" i="1"/>
  <c r="G143" i="1"/>
  <c r="E124" i="1" l="1"/>
  <c r="D124" i="1"/>
  <c r="F36" i="1"/>
  <c r="K132" i="1"/>
  <c r="K133" i="1"/>
  <c r="K134" i="1"/>
  <c r="K135" i="1"/>
  <c r="K136" i="1"/>
  <c r="K137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55" i="1"/>
  <c r="F40" i="1"/>
  <c r="F41" i="1"/>
  <c r="K53" i="1" l="1"/>
  <c r="I38" i="1"/>
  <c r="H38" i="1"/>
  <c r="J38" i="1"/>
  <c r="F38" i="1" l="1"/>
  <c r="G35" i="1"/>
  <c r="G76" i="1" s="1"/>
  <c r="H35" i="1"/>
  <c r="H76" i="1" s="1"/>
  <c r="I35" i="1" l="1"/>
  <c r="I76" i="1" s="1"/>
  <c r="J35" i="1"/>
  <c r="J76" i="1" s="1"/>
  <c r="F35" i="1" l="1"/>
  <c r="J124" i="1" l="1"/>
  <c r="J131" i="1"/>
  <c r="K131" i="1" l="1"/>
  <c r="J138" i="1"/>
  <c r="I140" i="1"/>
  <c r="J141" i="1" l="1"/>
  <c r="F124" i="1"/>
  <c r="G124" i="1"/>
  <c r="H124" i="1"/>
  <c r="I124" i="1"/>
  <c r="I138" i="1" s="1"/>
  <c r="H78" i="1"/>
  <c r="F39" i="1"/>
  <c r="F42" i="1"/>
  <c r="F43" i="1"/>
  <c r="F44" i="1"/>
  <c r="F45" i="1"/>
  <c r="F46" i="1"/>
  <c r="F48" i="1"/>
  <c r="F49" i="1"/>
  <c r="F50" i="1"/>
  <c r="F51" i="1"/>
  <c r="F52" i="1"/>
  <c r="K52" i="1" s="1"/>
  <c r="F53" i="1"/>
  <c r="F37" i="1"/>
  <c r="F47" i="1" l="1"/>
  <c r="C76" i="1" l="1"/>
  <c r="F58" i="1" l="1"/>
  <c r="C88" i="1" l="1"/>
  <c r="C62" i="1"/>
  <c r="C77" i="1" s="1"/>
  <c r="C78" i="1" s="1"/>
  <c r="J88" i="1" l="1"/>
  <c r="J72" i="1" s="1"/>
  <c r="E88" i="1"/>
  <c r="D88" i="1"/>
  <c r="K72" i="1" l="1"/>
  <c r="J77" i="1"/>
  <c r="F77" i="1" s="1"/>
  <c r="F72" i="1"/>
  <c r="J144" i="1"/>
  <c r="I144" i="1"/>
  <c r="H144" i="1"/>
  <c r="J143" i="1"/>
  <c r="I143" i="1"/>
  <c r="H143" i="1"/>
  <c r="J142" i="1"/>
  <c r="I142" i="1"/>
  <c r="H142" i="1"/>
  <c r="I141" i="1"/>
  <c r="H141" i="1"/>
  <c r="J140" i="1"/>
  <c r="H140" i="1"/>
  <c r="J139" i="1"/>
  <c r="I139" i="1"/>
  <c r="H139" i="1"/>
  <c r="G144" i="1"/>
  <c r="G142" i="1"/>
  <c r="G141" i="1"/>
  <c r="G140" i="1"/>
  <c r="G139" i="1"/>
  <c r="H131" i="1"/>
  <c r="H138" i="1" s="1"/>
  <c r="G131" i="1"/>
  <c r="G138" i="1" s="1"/>
  <c r="F144" i="1"/>
  <c r="F143" i="1"/>
  <c r="F142" i="1"/>
  <c r="F133" i="1"/>
  <c r="F140" i="1" s="1"/>
  <c r="F132" i="1"/>
  <c r="F139" i="1" s="1"/>
  <c r="E144" i="1"/>
  <c r="E143" i="1"/>
  <c r="E142" i="1"/>
  <c r="E141" i="1"/>
  <c r="E140" i="1"/>
  <c r="E139" i="1"/>
  <c r="D144" i="1"/>
  <c r="D143" i="1"/>
  <c r="D142" i="1"/>
  <c r="D141" i="1"/>
  <c r="D140" i="1"/>
  <c r="D139" i="1"/>
  <c r="D131" i="1"/>
  <c r="F131" i="1" l="1"/>
  <c r="F138" i="1" s="1"/>
  <c r="F76" i="1" l="1"/>
  <c r="D78" i="1" l="1"/>
  <c r="E78" i="1" l="1"/>
  <c r="F70" i="1" l="1"/>
  <c r="F69" i="1"/>
  <c r="F68" i="1"/>
  <c r="F67" i="1"/>
  <c r="F66" i="1"/>
  <c r="F65" i="1"/>
  <c r="F64" i="1"/>
  <c r="F63" i="1"/>
  <c r="I78" i="1"/>
  <c r="F61" i="1"/>
  <c r="F60" i="1"/>
  <c r="F59" i="1"/>
  <c r="F57" i="1"/>
  <c r="F56" i="1"/>
  <c r="F55" i="1"/>
  <c r="K62" i="1" l="1"/>
  <c r="G78" i="1"/>
  <c r="F62" i="1"/>
  <c r="J78" i="1" l="1"/>
  <c r="F109" i="1"/>
  <c r="F108" i="1"/>
  <c r="F107" i="1"/>
  <c r="F106" i="1"/>
  <c r="J105" i="1"/>
  <c r="I105" i="1"/>
  <c r="H105" i="1"/>
  <c r="G105" i="1"/>
  <c r="D105" i="1"/>
  <c r="C105" i="1"/>
  <c r="F104" i="1"/>
  <c r="F103" i="1"/>
  <c r="F102" i="1"/>
  <c r="F101" i="1"/>
  <c r="J100" i="1"/>
  <c r="I100" i="1"/>
  <c r="H100" i="1"/>
  <c r="G100" i="1"/>
  <c r="D100" i="1"/>
  <c r="C100" i="1"/>
  <c r="F73" i="1"/>
  <c r="F71" i="1"/>
  <c r="F100" i="1" l="1"/>
  <c r="F105" i="1"/>
  <c r="A110" i="1" l="1"/>
</calcChain>
</file>

<file path=xl/sharedStrings.xml><?xml version="1.0" encoding="utf-8"?>
<sst xmlns="http://schemas.openxmlformats.org/spreadsheetml/2006/main" count="184" uniqueCount="161">
  <si>
    <t>Проект</t>
  </si>
  <si>
    <t>Уточнений</t>
  </si>
  <si>
    <t>Х</t>
  </si>
  <si>
    <t>Зміни</t>
  </si>
  <si>
    <t>зробити позначку "Х"</t>
  </si>
  <si>
    <t>Коди</t>
  </si>
  <si>
    <t xml:space="preserve">за ЄДРПОУ </t>
  </si>
  <si>
    <t>35814729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</si>
  <si>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</si>
  <si>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</si>
  <si>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</si>
  <si>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</si>
  <si>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</si>
  <si>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</si>
  <si>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</si>
  <si>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</si>
  <si>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</si>
  <si>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</si>
  <si>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</si>
  <si>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</si>
  <si>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</si>
  <si>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</si>
  <si>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</si>
  <si>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</si>
  <si>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</si>
  <si>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</si>
  <si>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</si>
  <si>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>тис. грн.</t>
  </si>
  <si>
    <t>Найменування показника</t>
  </si>
  <si>
    <t xml:space="preserve">Код рядка </t>
  </si>
  <si>
    <t>Факт минулого року</t>
  </si>
  <si>
    <t>Плановий рік  (усього)</t>
  </si>
  <si>
    <t xml:space="preserve">І  </t>
  </si>
  <si>
    <t xml:space="preserve">ІІ  </t>
  </si>
  <si>
    <t>ІІІ</t>
  </si>
  <si>
    <t xml:space="preserve">ІV </t>
  </si>
  <si>
    <t>Дохід з місцевого бюджету за цільовими програмами, у тому числі:</t>
  </si>
  <si>
    <t>Інші програми та заходи в сфері охорони здоров"я</t>
  </si>
  <si>
    <t>Заходи із запобігання та ліквідації надзвичайних смтуацій та наслідків стихійного лиха</t>
  </si>
  <si>
    <t>дохід від реалізації необоротних активів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</si>
  <si>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</si>
  <si>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</si>
  <si>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</si>
  <si>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</si>
  <si>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</si>
  <si>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</si>
  <si>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</si>
  <si>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</si>
  <si>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</si>
  <si>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</si>
  <si>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</si>
  <si>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</si>
  <si>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</si>
  <si>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</si>
  <si>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</si>
  <si>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</si>
  <si>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</si>
  <si>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</si>
  <si>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</si>
  <si>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</si>
  <si>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</si>
  <si>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</si>
  <si>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</si>
  <si>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капітальний ремонт</t>
  </si>
  <si>
    <t>ІV. Фінансова діяльність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</si>
  <si>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</si>
  <si>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</si>
  <si>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</si>
  <si>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</si>
  <si>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</si>
  <si>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</si>
  <si>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Вартість основних засобів</t>
  </si>
  <si>
    <t>Податкова заборгованість</t>
  </si>
  <si>
    <t>Дебіторська заборгованість</t>
  </si>
  <si>
    <t>Кредиторська заборгованість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</si>
  <si>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</si>
  <si>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</si>
  <si>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</si>
  <si>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</si>
  <si>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"____" ___________ 2021 р.</t>
  </si>
  <si>
    <t>Рік</t>
  </si>
  <si>
    <t>Назва підприємства</t>
  </si>
  <si>
    <t>Прізвище та ініціали керівника</t>
  </si>
  <si>
    <t>Фінансовий план поточного року (затверджений зі змінами)</t>
  </si>
  <si>
    <t>Прогноз на поточний рік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</si>
  <si>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</si>
  <si>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</si>
  <si>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</si>
  <si>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Інші доходи  ,у т.ч.:</t>
  </si>
  <si>
    <t>дохід від операційної оренди активів</t>
  </si>
  <si>
    <t>Придбання основного капіталу</t>
  </si>
  <si>
    <t xml:space="preserve">Інші видатки, у т.ч. </t>
  </si>
  <si>
    <t>Назва</t>
  </si>
  <si>
    <t>Резервний фонд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</si>
  <si>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</si>
  <si>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</si>
  <si>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</si>
  <si>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</si>
  <si>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ркористь держави</t>
  </si>
  <si>
    <t>Доходи від інвестиційної діяльності , у т. ч.:</t>
  </si>
  <si>
    <t xml:space="preserve">Інші надходження 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</si>
  <si>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</si>
  <si>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</si>
  <si>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</si>
  <si>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</si>
  <si>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</si>
  <si>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</si>
  <si>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</si>
  <si>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</si>
  <si>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</si>
  <si>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</si>
  <si>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VІ. Дані про персонал та оплата праці</t>
  </si>
  <si>
    <t xml:space="preserve">           Керівник</t>
  </si>
  <si>
    <t xml:space="preserve">          Лікарі</t>
  </si>
  <si>
    <t xml:space="preserve">          Адміністративно управлінський персонал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</si>
  <si>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</si>
  <si>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</si>
  <si>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</si>
  <si>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Середньомісячні виплати на оплату праці на одного працівника</t>
  </si>
  <si>
    <t>Заборгованість за  заробітною платою, у т.ч.</t>
  </si>
  <si>
    <t>Вінницька область , м. Козятин, вул.Винниченка, 9</t>
  </si>
  <si>
    <t xml:space="preserve">Одиниця виміру,  </t>
  </si>
  <si>
    <t>Комунальна</t>
  </si>
  <si>
    <t>Управління соціальної політики Козятинської міської ради</t>
  </si>
  <si>
    <t>Медична</t>
  </si>
  <si>
    <t>Державний бюджет</t>
  </si>
  <si>
    <t>Заступник міського голови з питань діяльності виконавчих органів ради-начальник управління соціальної політики</t>
  </si>
  <si>
    <t>Додаток</t>
  </si>
  <si>
    <t>"ПОГОДЖЕНО"</t>
  </si>
  <si>
    <t>придбання (виготовлення) основних засобів, них:</t>
  </si>
  <si>
    <t>придбання (виготовлення) основних засобів з коштів місцевого бюджету</t>
  </si>
  <si>
    <t>придбання (виготовлення) основних засобів, з власних коштів підприємства (розподілення залишку)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</si>
  <si>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</si>
  <si>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</si>
  <si>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</si>
  <si>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 xml:space="preserve">    Тимчосово виконуючий обов"язки директора__________________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</si>
  <si>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</si>
  <si>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</si>
  <si>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Забезпечення хворих на цукровий діабет препаратами інсуліну (місцевий бюджет)</t>
  </si>
  <si>
    <t xml:space="preserve">Кошти субвенцї  з державного бюджету місцевим бюджетам на здійснення підтримки окремих закладів та заходів у системі охорони здоров’я за бюджетною програмою КПКВК 2311500  в розрізі закладів охорони здоров’я по Вінницький області 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</si>
  <si>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</si>
  <si>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</si>
  <si>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01.01.2021 р</t>
  </si>
  <si>
    <t>Фонд оплати праці з нарахуванням, у т.ч.</t>
  </si>
  <si>
    <t>тис.грн з одним десятковим знаком</t>
  </si>
  <si>
    <r>
      <t>від_________</t>
    </r>
    <r>
      <rPr>
        <u/>
        <sz val="10"/>
        <rFont val="Times New Roman"/>
        <family val="1"/>
        <charset val="204"/>
      </rPr>
      <t>2021</t>
    </r>
    <r>
      <rPr>
        <sz val="10"/>
        <rFont val="Times New Roman"/>
        <family val="1"/>
        <charset val="204"/>
      </rPr>
      <t xml:space="preserve"> р. № </t>
    </r>
  </si>
  <si>
    <t>придбання (виготовлення) основних засобів з коштів місцевого бюджету (Кисень)</t>
  </si>
  <si>
    <t>Дохід з місцевого бюджету за програмою розвитку комунальних підприємств охорони здоров' Козятинської територіальної громади на 2021 рік, (оплата комунальних послуг)</t>
  </si>
  <si>
    <t>Дохід з місцевого бюджету  за програмою розвитку комунальних підприємств охорони здоров' Козятинської територіальної громади на 2021 рік,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</si>
  <si>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</si>
  <si>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КОМУНАЛЬНЕ ПІДПРИЄМСТВО "КОЗЯТИНСЬКА ЦЕНТРАЛЬНА РАЙОННА ЛІКАРНЯ"</t>
  </si>
  <si>
    <t>комунальне підприємство</t>
  </si>
  <si>
    <t>Євтушок Олександр Петрович</t>
  </si>
  <si>
    <t>У тому числі за кварталами  планового року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</si>
  <si>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</si>
  <si>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>Олександр ЄВТУШОК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</si>
  <si>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</si>
  <si>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Костянтин  МАРЧЕНКО</t>
  </si>
  <si>
    <r>
      <t xml:space="preserve">до рішення  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 xml:space="preserve"> сесії   міської ради____  скликання</t>
    </r>
  </si>
  <si>
    <r>
      <t xml:space="preserve"> 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2022</t>
    </r>
    <r>
      <rPr>
        <b/>
        <sz val="14"/>
        <rFont val="Times New Roman"/>
        <family val="1"/>
        <charset val="204"/>
      </rPr>
      <t xml:space="preserve"> рік</t>
    </r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</si>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</sst>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  <numFmt numFmtId="168" formatCode="_-* #,##0.0\ _₽_-;\-* #,##0.0\ _₽_-;_-* &quot;-&quot;?\ _₽_-;_-@_-"/>
    <numFmt numFmtId="169" formatCode="_-* #,##0.0\ _₴_-;\-* #,##0.0\ _₴_-;_-* &quot;-&quot;?\ _₴_-;_-@_-"/>
  </numFmts>
  <fonts count="16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indent="3"/>
    </xf>
    <xf numFmtId="0" fontId="4" fillId="0" borderId="9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167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6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vertical="center"/>
    </xf>
    <xf numFmtId="169" fontId="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9" fontId="3" fillId="0" borderId="0" xfId="0" applyNumberFormat="1" applyFont="1" applyFill="1" applyAlignment="1">
      <alignment vertical="center"/>
    </xf>
    <xf numFmtId="0" fontId="14" fillId="0" borderId="3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S364"/>
  <sheetViews>
    <sheetView tabSelected="1" view="pageBreakPreview" topLeftCell="F1" zoomScaleNormal="70" zoomScaleSheetLayoutView="100" workbookViewId="0">
      <selection activeCell="J2" sqref="J2"/>
    </sheetView>
  </sheetViews>
  <sheetFormatPr defaultColWidth="9.140625" defaultRowHeight="18.75" x14ac:dyDescent="0.2"/>
  <cols>
    <col min="1" max="1" width="76.42578125" style="15" customWidth="1"/>
    <col min="2" max="2" width="11.28515625" style="16" customWidth="1"/>
    <col min="3" max="3" width="16.28515625" style="16" customWidth="1"/>
    <col min="4" max="4" width="15.42578125" style="16" customWidth="1"/>
    <col min="5" max="5" width="13.28515625" style="16" customWidth="1"/>
    <col min="6" max="6" width="17.42578125" style="15" customWidth="1"/>
    <col min="7" max="7" width="14.140625" style="15" customWidth="1"/>
    <col min="8" max="8" width="15.140625" style="15" customWidth="1"/>
    <col min="9" max="9" width="23" style="15" customWidth="1"/>
    <col min="10" max="11" width="14.42578125" style="15" customWidth="1"/>
    <col min="12" max="12" width="9.7109375" style="15" bestFit="1" customWidth="1"/>
    <col min="13" max="13" width="13.140625" style="15" bestFit="1" customWidth="1"/>
    <col min="14" max="16384" width="9.140625" style="15"/>
  </cols>
  <sheetData>
    <row r="1" spans="1:10" x14ac:dyDescent="0.2">
      <c r="J1" s="15" t="s">
        <v>127</v>
      </c>
    </row>
    <row r="2" spans="1:10" x14ac:dyDescent="0.2">
      <c r="J2" s="17" t="s">
        <v>158</v>
      </c>
    </row>
    <row r="3" spans="1:10" x14ac:dyDescent="0.2">
      <c r="I3" s="83" t="s">
        <v>145</v>
      </c>
      <c r="J3" s="83"/>
    </row>
    <row r="4" spans="1:10" ht="20.25" x14ac:dyDescent="0.2">
      <c r="A4" s="18" t="s">
        <v>128</v>
      </c>
      <c r="D4" s="2"/>
      <c r="H4" s="18"/>
      <c r="I4" s="18"/>
      <c r="J4" s="18"/>
    </row>
    <row r="5" spans="1:10" ht="45" customHeight="1" x14ac:dyDescent="0.2">
      <c r="A5" s="88" t="s">
        <v>126</v>
      </c>
      <c r="B5" s="89"/>
      <c r="C5" s="89"/>
      <c r="G5" s="49"/>
      <c r="H5" s="50"/>
      <c r="I5" s="50"/>
      <c r="J5" s="50"/>
    </row>
    <row r="6" spans="1:10" ht="20.25" x14ac:dyDescent="0.2">
      <c r="A6" s="99" t="s">
        <v>157</v>
      </c>
      <c r="B6" s="100"/>
      <c r="C6" s="100"/>
      <c r="G6" s="18"/>
      <c r="H6" s="50"/>
      <c r="I6" s="50"/>
      <c r="J6" s="50"/>
    </row>
    <row r="7" spans="1:10" ht="20.25" x14ac:dyDescent="0.2">
      <c r="A7" s="103" t="s">
        <v>79</v>
      </c>
      <c r="B7" s="103"/>
      <c r="C7" s="103"/>
      <c r="H7" s="18"/>
      <c r="I7" s="18"/>
      <c r="J7" s="18"/>
    </row>
    <row r="8" spans="1:10" x14ac:dyDescent="0.2">
      <c r="I8" s="19" t="s">
        <v>0</v>
      </c>
      <c r="J8" s="3" t="s">
        <v>2</v>
      </c>
    </row>
    <row r="9" spans="1:10" x14ac:dyDescent="0.2">
      <c r="I9" s="19" t="s">
        <v>1</v>
      </c>
      <c r="J9" s="3"/>
    </row>
    <row r="10" spans="1:10" x14ac:dyDescent="0.2">
      <c r="I10" s="19" t="s">
        <v>3</v>
      </c>
      <c r="J10" s="3"/>
    </row>
    <row r="11" spans="1:10" x14ac:dyDescent="0.2">
      <c r="I11" s="106" t="s">
        <v>4</v>
      </c>
      <c r="J11" s="107"/>
    </row>
    <row r="14" spans="1:10" s="53" customFormat="1" ht="15.75" x14ac:dyDescent="0.2">
      <c r="A14" s="104" t="s">
        <v>80</v>
      </c>
      <c r="B14" s="105"/>
      <c r="C14" s="105"/>
      <c r="D14" s="105"/>
      <c r="E14" s="105"/>
      <c r="F14" s="105"/>
      <c r="G14" s="105"/>
      <c r="H14" s="105"/>
      <c r="I14" s="101" t="s">
        <v>5</v>
      </c>
      <c r="J14" s="101"/>
    </row>
    <row r="15" spans="1:10" s="53" customFormat="1" ht="15.75" x14ac:dyDescent="0.2">
      <c r="A15" s="54" t="s">
        <v>81</v>
      </c>
      <c r="B15" s="82" t="s">
        <v>150</v>
      </c>
      <c r="C15" s="82"/>
      <c r="D15" s="82"/>
      <c r="E15" s="82"/>
      <c r="F15" s="82"/>
      <c r="G15" s="82"/>
      <c r="H15" s="82"/>
      <c r="I15" s="55" t="s">
        <v>6</v>
      </c>
      <c r="J15" s="56" t="s">
        <v>7</v>
      </c>
    </row>
    <row r="16" spans="1:10" s="53" customFormat="1" ht="15.75" x14ac:dyDescent="0.2">
      <c r="A16" s="54" t="s">
        <v>8</v>
      </c>
      <c r="B16" s="82" t="s">
        <v>151</v>
      </c>
      <c r="C16" s="82"/>
      <c r="D16" s="82"/>
      <c r="E16" s="82"/>
      <c r="F16" s="82"/>
      <c r="G16" s="57"/>
      <c r="H16" s="57"/>
      <c r="I16" s="55" t="s">
        <v>9</v>
      </c>
      <c r="J16" s="58"/>
    </row>
    <row r="17" spans="1:10" s="53" customFormat="1" ht="15.75" x14ac:dyDescent="0.2">
      <c r="A17" s="54" t="s">
        <v>10</v>
      </c>
      <c r="B17" s="82" t="s">
        <v>120</v>
      </c>
      <c r="C17" s="82"/>
      <c r="D17" s="82"/>
      <c r="E17" s="82"/>
      <c r="F17" s="82"/>
      <c r="G17" s="87"/>
      <c r="H17" s="57"/>
      <c r="I17" s="55" t="s">
        <v>11</v>
      </c>
      <c r="J17" s="58"/>
    </row>
    <row r="18" spans="1:10" s="53" customFormat="1" ht="15.75" x14ac:dyDescent="0.2">
      <c r="A18" s="54" t="s">
        <v>149</v>
      </c>
      <c r="B18" s="82" t="s">
        <v>123</v>
      </c>
      <c r="C18" s="82"/>
      <c r="D18" s="82"/>
      <c r="E18" s="82"/>
      <c r="F18" s="82"/>
      <c r="G18" s="85"/>
      <c r="H18" s="86"/>
      <c r="I18" s="55" t="s">
        <v>12</v>
      </c>
      <c r="J18" s="58"/>
    </row>
    <row r="19" spans="1:10" s="53" customFormat="1" ht="15.75" x14ac:dyDescent="0.2">
      <c r="A19" s="54" t="s">
        <v>13</v>
      </c>
      <c r="B19" s="82" t="s">
        <v>124</v>
      </c>
      <c r="C19" s="82"/>
      <c r="D19" s="82"/>
      <c r="E19" s="82"/>
      <c r="F19" s="82"/>
      <c r="G19" s="82"/>
      <c r="H19" s="82"/>
      <c r="I19" s="55" t="s">
        <v>14</v>
      </c>
      <c r="J19" s="58"/>
    </row>
    <row r="20" spans="1:10" s="53" customFormat="1" ht="15.75" x14ac:dyDescent="0.2">
      <c r="A20" s="54" t="s">
        <v>15</v>
      </c>
      <c r="B20" s="82" t="s">
        <v>16</v>
      </c>
      <c r="C20" s="82"/>
      <c r="D20" s="82"/>
      <c r="E20" s="82"/>
      <c r="F20" s="82"/>
      <c r="G20" s="59"/>
      <c r="H20" s="60"/>
      <c r="I20" s="55" t="s">
        <v>17</v>
      </c>
      <c r="J20" s="61" t="s">
        <v>18</v>
      </c>
    </row>
    <row r="21" spans="1:10" s="53" customFormat="1" ht="31.5" x14ac:dyDescent="0.2">
      <c r="A21" s="54" t="s">
        <v>121</v>
      </c>
      <c r="B21" s="82" t="s">
        <v>144</v>
      </c>
      <c r="C21" s="82"/>
      <c r="D21" s="82"/>
      <c r="E21" s="82"/>
      <c r="F21" s="82"/>
      <c r="G21" s="62"/>
      <c r="H21" s="63"/>
      <c r="I21" s="64" t="s">
        <v>19</v>
      </c>
      <c r="J21" s="65" t="s">
        <v>2</v>
      </c>
    </row>
    <row r="22" spans="1:10" s="53" customFormat="1" ht="31.5" x14ac:dyDescent="0.2">
      <c r="A22" s="54" t="s">
        <v>20</v>
      </c>
      <c r="B22" s="82" t="s">
        <v>122</v>
      </c>
      <c r="C22" s="82"/>
      <c r="D22" s="82"/>
      <c r="E22" s="82"/>
      <c r="F22" s="82"/>
      <c r="G22" s="62"/>
      <c r="H22" s="63"/>
      <c r="I22" s="64" t="s">
        <v>21</v>
      </c>
      <c r="J22" s="66"/>
    </row>
    <row r="23" spans="1:10" s="53" customFormat="1" ht="15.75" x14ac:dyDescent="0.2">
      <c r="A23" s="54" t="s">
        <v>22</v>
      </c>
      <c r="B23" s="82">
        <v>420</v>
      </c>
      <c r="C23" s="82"/>
      <c r="D23" s="82"/>
      <c r="E23" s="82"/>
      <c r="F23" s="82"/>
      <c r="G23" s="59"/>
      <c r="H23" s="59"/>
      <c r="I23" s="59"/>
      <c r="J23" s="67"/>
    </row>
    <row r="24" spans="1:10" s="53" customFormat="1" ht="15.75" x14ac:dyDescent="0.2">
      <c r="A24" s="54" t="s">
        <v>23</v>
      </c>
      <c r="B24" s="82" t="s">
        <v>24</v>
      </c>
      <c r="C24" s="82"/>
      <c r="D24" s="82"/>
      <c r="E24" s="82"/>
      <c r="F24" s="82"/>
      <c r="G24" s="82"/>
      <c r="H24" s="57"/>
      <c r="I24" s="57"/>
      <c r="J24" s="68"/>
    </row>
    <row r="25" spans="1:10" s="53" customFormat="1" ht="15.75" x14ac:dyDescent="0.2">
      <c r="A25" s="54" t="s">
        <v>25</v>
      </c>
      <c r="B25" s="82" t="s">
        <v>26</v>
      </c>
      <c r="C25" s="82"/>
      <c r="D25" s="82"/>
      <c r="E25" s="82"/>
      <c r="F25" s="82"/>
      <c r="G25" s="69"/>
      <c r="H25" s="59"/>
      <c r="I25" s="59"/>
      <c r="J25" s="67"/>
    </row>
    <row r="26" spans="1:10" s="53" customFormat="1" ht="15.75" x14ac:dyDescent="0.2">
      <c r="A26" s="54" t="s">
        <v>82</v>
      </c>
      <c r="B26" s="82" t="s">
        <v>152</v>
      </c>
      <c r="C26" s="82"/>
      <c r="D26" s="82"/>
      <c r="E26" s="82"/>
      <c r="F26" s="82"/>
      <c r="G26" s="102"/>
      <c r="H26" s="57"/>
      <c r="I26" s="57" t="s">
        <v>160</v>
      </c>
      <c r="J26" s="68"/>
    </row>
    <row r="28" spans="1:10" x14ac:dyDescent="0.2">
      <c r="A28" s="81" t="s">
        <v>159</v>
      </c>
      <c r="B28" s="81"/>
      <c r="C28" s="81"/>
      <c r="D28" s="81"/>
      <c r="E28" s="81"/>
      <c r="F28" s="81"/>
      <c r="G28" s="81"/>
      <c r="H28" s="81"/>
      <c r="I28" s="81"/>
      <c r="J28" s="81"/>
    </row>
    <row r="29" spans="1:10" x14ac:dyDescent="0.2">
      <c r="A29" s="1"/>
      <c r="B29" s="2"/>
      <c r="C29" s="1"/>
      <c r="D29" s="1"/>
      <c r="E29" s="1"/>
      <c r="F29" s="1"/>
      <c r="G29" s="1"/>
      <c r="H29" s="1"/>
      <c r="I29" s="1"/>
      <c r="J29" s="1" t="s">
        <v>27</v>
      </c>
    </row>
    <row r="30" spans="1:10" x14ac:dyDescent="0.2">
      <c r="A30" s="94" t="s">
        <v>28</v>
      </c>
      <c r="B30" s="84" t="s">
        <v>29</v>
      </c>
      <c r="C30" s="84" t="s">
        <v>30</v>
      </c>
      <c r="D30" s="84" t="s">
        <v>83</v>
      </c>
      <c r="E30" s="97" t="s">
        <v>84</v>
      </c>
      <c r="F30" s="84" t="s">
        <v>31</v>
      </c>
      <c r="G30" s="84" t="s">
        <v>153</v>
      </c>
      <c r="H30" s="84"/>
      <c r="I30" s="84"/>
      <c r="J30" s="84"/>
    </row>
    <row r="31" spans="1:10" ht="68.25" customHeight="1" x14ac:dyDescent="0.2">
      <c r="A31" s="94"/>
      <c r="B31" s="84"/>
      <c r="C31" s="84"/>
      <c r="D31" s="84"/>
      <c r="E31" s="98"/>
      <c r="F31" s="84"/>
      <c r="G31" s="74" t="s">
        <v>32</v>
      </c>
      <c r="H31" s="74" t="s">
        <v>33</v>
      </c>
      <c r="I31" s="74" t="s">
        <v>34</v>
      </c>
      <c r="J31" s="74" t="s">
        <v>35</v>
      </c>
    </row>
    <row r="32" spans="1:10" x14ac:dyDescent="0.2">
      <c r="A32" s="3">
        <v>1</v>
      </c>
      <c r="B32" s="4">
        <v>2</v>
      </c>
      <c r="C32" s="4">
        <v>3</v>
      </c>
      <c r="D32" s="4">
        <v>4</v>
      </c>
      <c r="E32" s="4"/>
      <c r="F32" s="4">
        <v>5</v>
      </c>
      <c r="G32" s="4">
        <v>6</v>
      </c>
      <c r="H32" s="4">
        <v>7</v>
      </c>
      <c r="I32" s="4">
        <v>8</v>
      </c>
      <c r="J32" s="4">
        <v>9</v>
      </c>
    </row>
    <row r="33" spans="1:10" x14ac:dyDescent="0.2">
      <c r="A33" s="78" t="s">
        <v>85</v>
      </c>
      <c r="B33" s="78"/>
      <c r="C33" s="78"/>
      <c r="D33" s="78"/>
      <c r="E33" s="78"/>
      <c r="F33" s="78"/>
      <c r="G33" s="78"/>
      <c r="H33" s="78"/>
      <c r="I33" s="78"/>
      <c r="J33" s="93"/>
    </row>
    <row r="34" spans="1:10" s="20" customFormat="1" x14ac:dyDescent="0.2">
      <c r="A34" s="95" t="s">
        <v>86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s="20" customFormat="1" ht="37.5" x14ac:dyDescent="0.2">
      <c r="A35" s="5" t="s">
        <v>87</v>
      </c>
      <c r="B35" s="6">
        <v>1010</v>
      </c>
      <c r="C35" s="7">
        <v>67485.8</v>
      </c>
      <c r="D35" s="7">
        <v>80024.7</v>
      </c>
      <c r="E35" s="7">
        <v>80024.7</v>
      </c>
      <c r="F35" s="8">
        <f t="shared" ref="F35:F53" si="0">G35+H35+I35+J35</f>
        <v>91112</v>
      </c>
      <c r="G35" s="8">
        <f>G36+G37</f>
        <v>22778</v>
      </c>
      <c r="H35" s="8">
        <f>H36+H37</f>
        <v>22778</v>
      </c>
      <c r="I35" s="8">
        <f>I36+I37</f>
        <v>22778</v>
      </c>
      <c r="J35" s="8">
        <f>J36+J37</f>
        <v>22778</v>
      </c>
    </row>
    <row r="36" spans="1:10" s="20" customFormat="1" ht="19.5" thickBot="1" x14ac:dyDescent="0.25">
      <c r="A36" s="9" t="s">
        <v>136</v>
      </c>
      <c r="B36" s="6"/>
      <c r="C36" s="7"/>
      <c r="D36" s="7">
        <v>77740.800000000003</v>
      </c>
      <c r="E36" s="7">
        <v>77740.800000000003</v>
      </c>
      <c r="F36" s="8">
        <f t="shared" si="0"/>
        <v>87112</v>
      </c>
      <c r="G36" s="8">
        <v>21778</v>
      </c>
      <c r="H36" s="8">
        <v>21778</v>
      </c>
      <c r="I36" s="8">
        <v>21778</v>
      </c>
      <c r="J36" s="8">
        <v>21778</v>
      </c>
    </row>
    <row r="37" spans="1:10" s="20" customFormat="1" ht="30.75" thickBot="1" x14ac:dyDescent="0.25">
      <c r="A37" s="9" t="s">
        <v>137</v>
      </c>
      <c r="B37" s="6"/>
      <c r="C37" s="7"/>
      <c r="D37" s="7">
        <v>2283.9</v>
      </c>
      <c r="E37" s="7">
        <v>2283.9</v>
      </c>
      <c r="F37" s="7">
        <f t="shared" si="0"/>
        <v>4000</v>
      </c>
      <c r="G37" s="7">
        <v>1000</v>
      </c>
      <c r="H37" s="7">
        <v>1000</v>
      </c>
      <c r="I37" s="7">
        <v>1000</v>
      </c>
      <c r="J37" s="7">
        <v>1000</v>
      </c>
    </row>
    <row r="38" spans="1:10" s="20" customFormat="1" ht="56.25" x14ac:dyDescent="0.2">
      <c r="A38" s="5" t="s">
        <v>148</v>
      </c>
      <c r="B38" s="6">
        <v>1020</v>
      </c>
      <c r="C38" s="7">
        <v>19045.5</v>
      </c>
      <c r="D38" s="8">
        <v>12506.5</v>
      </c>
      <c r="E38" s="8">
        <v>12506.5</v>
      </c>
      <c r="F38" s="8">
        <f t="shared" si="0"/>
        <v>10038.9</v>
      </c>
      <c r="G38" s="8">
        <f>G39+G40</f>
        <v>4162.2</v>
      </c>
      <c r="H38" s="8">
        <f>H39+H40</f>
        <v>1408.1</v>
      </c>
      <c r="I38" s="8">
        <f>I39+I40+I41</f>
        <v>857.3</v>
      </c>
      <c r="J38" s="8">
        <f t="shared" ref="J38" si="1">J39</f>
        <v>3611.3</v>
      </c>
    </row>
    <row r="39" spans="1:10" s="20" customFormat="1" ht="45.75" thickBot="1" x14ac:dyDescent="0.25">
      <c r="A39" s="9" t="s">
        <v>147</v>
      </c>
      <c r="B39" s="6"/>
      <c r="C39" s="7"/>
      <c r="D39" s="7">
        <v>7506.5</v>
      </c>
      <c r="E39" s="7">
        <v>7506.5</v>
      </c>
      <c r="F39" s="7">
        <f t="shared" si="0"/>
        <v>10038.9</v>
      </c>
      <c r="G39" s="7">
        <v>4162.2</v>
      </c>
      <c r="H39" s="7">
        <v>1408.1</v>
      </c>
      <c r="I39" s="7">
        <v>857.3</v>
      </c>
      <c r="J39" s="7">
        <v>3611.3</v>
      </c>
    </row>
    <row r="40" spans="1:10" s="20" customFormat="1" ht="30" x14ac:dyDescent="0.2">
      <c r="A40" s="51" t="s">
        <v>133</v>
      </c>
      <c r="B40" s="6"/>
      <c r="C40" s="7"/>
      <c r="D40" s="7">
        <v>3000</v>
      </c>
      <c r="E40" s="7">
        <v>3000</v>
      </c>
      <c r="F40" s="7">
        <f t="shared" si="0"/>
        <v>0</v>
      </c>
      <c r="G40" s="7"/>
      <c r="H40" s="7"/>
      <c r="I40" s="7"/>
      <c r="J40" s="7"/>
    </row>
    <row r="41" spans="1:10" s="20" customFormat="1" ht="30" x14ac:dyDescent="0.2">
      <c r="A41" s="51" t="s">
        <v>146</v>
      </c>
      <c r="B41" s="6"/>
      <c r="C41" s="7"/>
      <c r="D41" s="7">
        <v>2000</v>
      </c>
      <c r="E41" s="7">
        <v>2000</v>
      </c>
      <c r="F41" s="7">
        <f t="shared" si="0"/>
        <v>0</v>
      </c>
      <c r="G41" s="7"/>
      <c r="H41" s="7"/>
      <c r="I41" s="7"/>
      <c r="J41" s="7"/>
    </row>
    <row r="42" spans="1:10" s="20" customFormat="1" x14ac:dyDescent="0.2">
      <c r="A42" s="51" t="s">
        <v>36</v>
      </c>
      <c r="B42" s="6">
        <v>1030</v>
      </c>
      <c r="C42" s="7">
        <v>1318.7</v>
      </c>
      <c r="D42" s="7"/>
      <c r="E42" s="7"/>
      <c r="F42" s="8">
        <f t="shared" si="0"/>
        <v>0</v>
      </c>
      <c r="G42" s="8"/>
      <c r="H42" s="8"/>
      <c r="I42" s="8"/>
      <c r="J42" s="7"/>
    </row>
    <row r="43" spans="1:10" s="20" customFormat="1" ht="30.75" thickBot="1" x14ac:dyDescent="0.25">
      <c r="A43" s="9" t="s">
        <v>138</v>
      </c>
      <c r="B43" s="6"/>
      <c r="C43" s="7"/>
      <c r="D43" s="7">
        <v>255.6</v>
      </c>
      <c r="E43" s="7">
        <v>255.6</v>
      </c>
      <c r="F43" s="8">
        <f t="shared" si="0"/>
        <v>0</v>
      </c>
      <c r="G43" s="8"/>
      <c r="H43" s="8"/>
      <c r="I43" s="8"/>
      <c r="J43" s="8"/>
    </row>
    <row r="44" spans="1:10" s="20" customFormat="1" ht="60.75" thickBot="1" x14ac:dyDescent="0.25">
      <c r="A44" s="10" t="s">
        <v>139</v>
      </c>
      <c r="B44" s="6"/>
      <c r="C44" s="7"/>
      <c r="D44" s="7"/>
      <c r="E44" s="7"/>
      <c r="F44" s="8">
        <f t="shared" si="0"/>
        <v>0</v>
      </c>
      <c r="G44" s="8"/>
      <c r="H44" s="8"/>
      <c r="I44" s="8"/>
      <c r="J44" s="8"/>
    </row>
    <row r="45" spans="1:10" s="20" customFormat="1" x14ac:dyDescent="0.2">
      <c r="A45" s="11" t="s">
        <v>37</v>
      </c>
      <c r="B45" s="12">
        <v>1031</v>
      </c>
      <c r="C45" s="7">
        <v>49.3</v>
      </c>
      <c r="D45" s="7"/>
      <c r="E45" s="7"/>
      <c r="F45" s="8">
        <f t="shared" si="0"/>
        <v>0</v>
      </c>
      <c r="G45" s="7"/>
      <c r="H45" s="7"/>
      <c r="I45" s="7"/>
      <c r="J45" s="7"/>
    </row>
    <row r="46" spans="1:10" s="20" customFormat="1" ht="37.5" x14ac:dyDescent="0.2">
      <c r="A46" s="11" t="s">
        <v>38</v>
      </c>
      <c r="B46" s="12">
        <v>1032</v>
      </c>
      <c r="C46" s="7">
        <v>1269.4000000000001</v>
      </c>
      <c r="D46" s="7"/>
      <c r="E46" s="7"/>
      <c r="F46" s="8">
        <f t="shared" si="0"/>
        <v>0</v>
      </c>
      <c r="G46" s="7"/>
      <c r="H46" s="7"/>
      <c r="I46" s="7"/>
      <c r="J46" s="7"/>
    </row>
    <row r="47" spans="1:10" s="20" customFormat="1" x14ac:dyDescent="0.2">
      <c r="A47" s="5" t="s">
        <v>88</v>
      </c>
      <c r="B47" s="6">
        <v>1040</v>
      </c>
      <c r="C47" s="7"/>
      <c r="D47" s="7">
        <v>168</v>
      </c>
      <c r="E47" s="7">
        <v>99.9</v>
      </c>
      <c r="F47" s="8">
        <f t="shared" si="0"/>
        <v>728.2</v>
      </c>
      <c r="G47" s="8">
        <f>G48+G49+G50+G51</f>
        <v>182</v>
      </c>
      <c r="H47" s="8">
        <f t="shared" ref="H47:J47" si="2">H48+H49+H50+H51</f>
        <v>182.1</v>
      </c>
      <c r="I47" s="8">
        <f t="shared" si="2"/>
        <v>182.1</v>
      </c>
      <c r="J47" s="8">
        <f t="shared" si="2"/>
        <v>182</v>
      </c>
    </row>
    <row r="48" spans="1:10" s="20" customFormat="1" ht="19.5" thickBot="1" x14ac:dyDescent="0.25">
      <c r="A48" s="9" t="s">
        <v>89</v>
      </c>
      <c r="B48" s="13">
        <v>1041</v>
      </c>
      <c r="C48" s="7"/>
      <c r="D48" s="7">
        <v>8</v>
      </c>
      <c r="E48" s="7">
        <v>8</v>
      </c>
      <c r="F48" s="8">
        <f t="shared" si="0"/>
        <v>48</v>
      </c>
      <c r="G48" s="7">
        <v>12</v>
      </c>
      <c r="H48" s="7">
        <v>12</v>
      </c>
      <c r="I48" s="7">
        <v>12</v>
      </c>
      <c r="J48" s="7">
        <v>12</v>
      </c>
    </row>
    <row r="49" spans="1:13" s="20" customFormat="1" ht="19.5" thickBot="1" x14ac:dyDescent="0.25">
      <c r="A49" s="9" t="s">
        <v>39</v>
      </c>
      <c r="B49" s="13">
        <v>1042</v>
      </c>
      <c r="C49" s="7"/>
      <c r="D49" s="7"/>
      <c r="E49" s="7"/>
      <c r="F49" s="8">
        <f t="shared" si="0"/>
        <v>0</v>
      </c>
      <c r="G49" s="7"/>
      <c r="H49" s="7"/>
      <c r="I49" s="7"/>
      <c r="J49" s="7"/>
    </row>
    <row r="50" spans="1:13" s="20" customFormat="1" ht="19.5" thickBot="1" x14ac:dyDescent="0.25">
      <c r="A50" s="9" t="s">
        <v>140</v>
      </c>
      <c r="B50" s="13">
        <v>1043</v>
      </c>
      <c r="C50" s="7"/>
      <c r="D50" s="7">
        <v>60</v>
      </c>
      <c r="E50" s="7">
        <v>60</v>
      </c>
      <c r="F50" s="8">
        <f t="shared" si="0"/>
        <v>80</v>
      </c>
      <c r="G50" s="7">
        <v>20</v>
      </c>
      <c r="H50" s="7">
        <v>20</v>
      </c>
      <c r="I50" s="7">
        <v>20</v>
      </c>
      <c r="J50" s="7">
        <v>20</v>
      </c>
    </row>
    <row r="51" spans="1:13" s="20" customFormat="1" ht="19.5" thickBot="1" x14ac:dyDescent="0.25">
      <c r="A51" s="9" t="s">
        <v>141</v>
      </c>
      <c r="B51" s="13">
        <v>1044</v>
      </c>
      <c r="C51" s="7"/>
      <c r="D51" s="7">
        <v>100</v>
      </c>
      <c r="E51" s="7">
        <v>100</v>
      </c>
      <c r="F51" s="8">
        <f t="shared" si="0"/>
        <v>600.20000000000005</v>
      </c>
      <c r="G51" s="7">
        <v>150</v>
      </c>
      <c r="H51" s="7">
        <v>150.1</v>
      </c>
      <c r="I51" s="7">
        <v>150.1</v>
      </c>
      <c r="J51" s="7">
        <v>150</v>
      </c>
    </row>
    <row r="52" spans="1:13" s="20" customFormat="1" ht="30.75" thickBot="1" x14ac:dyDescent="0.25">
      <c r="A52" s="10" t="s">
        <v>142</v>
      </c>
      <c r="B52" s="13">
        <v>1045</v>
      </c>
      <c r="C52" s="7"/>
      <c r="D52" s="7">
        <v>8969</v>
      </c>
      <c r="E52" s="7">
        <v>8969</v>
      </c>
      <c r="F52" s="8">
        <f t="shared" si="0"/>
        <v>0</v>
      </c>
      <c r="G52" s="7"/>
      <c r="H52" s="7"/>
      <c r="I52" s="8"/>
      <c r="J52" s="7"/>
      <c r="K52" s="52">
        <f>F52-8969</f>
        <v>-8969</v>
      </c>
    </row>
    <row r="53" spans="1:13" s="20" customFormat="1" x14ac:dyDescent="0.2">
      <c r="A53" s="11" t="s">
        <v>125</v>
      </c>
      <c r="B53" s="13">
        <v>1047</v>
      </c>
      <c r="C53" s="7">
        <v>14238.9</v>
      </c>
      <c r="D53" s="7"/>
      <c r="E53" s="7"/>
      <c r="F53" s="8">
        <f t="shared" si="0"/>
        <v>0</v>
      </c>
      <c r="G53" s="7"/>
      <c r="H53" s="7"/>
      <c r="I53" s="7"/>
      <c r="J53" s="7"/>
      <c r="K53" s="20">
        <f>35204-764.3</f>
        <v>34439.699999999997</v>
      </c>
    </row>
    <row r="54" spans="1:13" s="21" customFormat="1" x14ac:dyDescent="0.2">
      <c r="A54" s="77" t="s">
        <v>40</v>
      </c>
      <c r="B54" s="78"/>
      <c r="C54" s="78"/>
      <c r="D54" s="78"/>
      <c r="E54" s="78"/>
      <c r="F54" s="78"/>
      <c r="G54" s="78"/>
      <c r="H54" s="78"/>
      <c r="I54" s="78"/>
      <c r="J54" s="93"/>
    </row>
    <row r="55" spans="1:13" s="21" customFormat="1" x14ac:dyDescent="0.2">
      <c r="A55" s="5" t="s">
        <v>41</v>
      </c>
      <c r="B55" s="3">
        <v>1050</v>
      </c>
      <c r="C55" s="7">
        <v>45236.2</v>
      </c>
      <c r="D55" s="7">
        <v>59567.6</v>
      </c>
      <c r="E55" s="7">
        <v>59567.6</v>
      </c>
      <c r="F55" s="7">
        <f t="shared" ref="F55:F70" si="3">SUM(G55:J55)</f>
        <v>64000</v>
      </c>
      <c r="G55" s="7">
        <v>16000</v>
      </c>
      <c r="H55" s="7">
        <v>16000</v>
      </c>
      <c r="I55" s="7">
        <v>16000</v>
      </c>
      <c r="J55" s="7">
        <v>16000</v>
      </c>
      <c r="K55" s="70">
        <f>J55/3</f>
        <v>5333.333333333333</v>
      </c>
    </row>
    <row r="56" spans="1:13" s="21" customFormat="1" x14ac:dyDescent="0.2">
      <c r="A56" s="5" t="s">
        <v>42</v>
      </c>
      <c r="B56" s="3">
        <v>1060</v>
      </c>
      <c r="C56" s="7">
        <v>9812</v>
      </c>
      <c r="D56" s="7">
        <v>12364</v>
      </c>
      <c r="E56" s="7">
        <v>12364</v>
      </c>
      <c r="F56" s="7">
        <f t="shared" si="3"/>
        <v>14080</v>
      </c>
      <c r="G56" s="7">
        <v>3520</v>
      </c>
      <c r="H56" s="7">
        <v>3520</v>
      </c>
      <c r="I56" s="7">
        <v>3520</v>
      </c>
      <c r="J56" s="7">
        <v>3520</v>
      </c>
      <c r="K56" s="70">
        <f t="shared" ref="K56:K72" si="4">J56/3</f>
        <v>1173.3333333333333</v>
      </c>
    </row>
    <row r="57" spans="1:13" s="21" customFormat="1" x14ac:dyDescent="0.2">
      <c r="A57" s="5" t="s">
        <v>43</v>
      </c>
      <c r="B57" s="3">
        <v>1070</v>
      </c>
      <c r="C57" s="7">
        <v>1503.4</v>
      </c>
      <c r="D57" s="7">
        <v>1529.4</v>
      </c>
      <c r="E57" s="7">
        <v>1529.4</v>
      </c>
      <c r="F57" s="7">
        <f t="shared" si="3"/>
        <v>2400</v>
      </c>
      <c r="G57" s="7">
        <v>600</v>
      </c>
      <c r="H57" s="7">
        <v>600</v>
      </c>
      <c r="I57" s="7">
        <v>600</v>
      </c>
      <c r="J57" s="7">
        <v>600</v>
      </c>
      <c r="K57" s="70">
        <f t="shared" si="4"/>
        <v>200</v>
      </c>
    </row>
    <row r="58" spans="1:13" s="21" customFormat="1" x14ac:dyDescent="0.2">
      <c r="A58" s="5" t="s">
        <v>44</v>
      </c>
      <c r="B58" s="3">
        <v>1080</v>
      </c>
      <c r="C58" s="7">
        <v>9419.7000000000007</v>
      </c>
      <c r="D58" s="7">
        <v>8205.7999999999993</v>
      </c>
      <c r="E58" s="7">
        <v>8205.7999999999993</v>
      </c>
      <c r="F58" s="7">
        <f>SUM(G58:J58)</f>
        <v>8000</v>
      </c>
      <c r="G58" s="7">
        <v>2000</v>
      </c>
      <c r="H58" s="7">
        <v>2000</v>
      </c>
      <c r="I58" s="7">
        <v>2000</v>
      </c>
      <c r="J58" s="7">
        <v>2000</v>
      </c>
      <c r="K58" s="70">
        <f t="shared" si="4"/>
        <v>666.66666666666663</v>
      </c>
    </row>
    <row r="59" spans="1:13" s="21" customFormat="1" x14ac:dyDescent="0.2">
      <c r="A59" s="5" t="s">
        <v>45</v>
      </c>
      <c r="B59" s="3">
        <v>1090</v>
      </c>
      <c r="C59" s="7">
        <v>317.8</v>
      </c>
      <c r="D59" s="7">
        <v>819.9</v>
      </c>
      <c r="E59" s="7">
        <v>819.9</v>
      </c>
      <c r="F59" s="7">
        <f t="shared" si="3"/>
        <v>1600</v>
      </c>
      <c r="G59" s="7">
        <v>400</v>
      </c>
      <c r="H59" s="7">
        <v>400</v>
      </c>
      <c r="I59" s="7">
        <v>400</v>
      </c>
      <c r="J59" s="7">
        <v>400</v>
      </c>
      <c r="K59" s="70">
        <f t="shared" si="4"/>
        <v>133.33333333333334</v>
      </c>
    </row>
    <row r="60" spans="1:13" s="21" customFormat="1" x14ac:dyDescent="0.2">
      <c r="A60" s="5" t="s">
        <v>46</v>
      </c>
      <c r="B60" s="3">
        <v>1100</v>
      </c>
      <c r="C60" s="7">
        <v>1737.7</v>
      </c>
      <c r="D60" s="7">
        <v>983.3</v>
      </c>
      <c r="E60" s="7">
        <v>983.3</v>
      </c>
      <c r="F60" s="7">
        <f t="shared" si="3"/>
        <v>1200</v>
      </c>
      <c r="G60" s="7">
        <v>300</v>
      </c>
      <c r="H60" s="7">
        <v>300</v>
      </c>
      <c r="I60" s="7">
        <v>300</v>
      </c>
      <c r="J60" s="7">
        <v>300</v>
      </c>
      <c r="K60" s="70">
        <f t="shared" si="4"/>
        <v>100</v>
      </c>
    </row>
    <row r="61" spans="1:13" s="21" customFormat="1" x14ac:dyDescent="0.2">
      <c r="A61" s="5" t="s">
        <v>47</v>
      </c>
      <c r="B61" s="3">
        <v>1110</v>
      </c>
      <c r="C61" s="7">
        <v>105.3</v>
      </c>
      <c r="D61" s="7">
        <v>85.9</v>
      </c>
      <c r="E61" s="7">
        <v>85.9</v>
      </c>
      <c r="F61" s="7">
        <f t="shared" si="3"/>
        <v>80</v>
      </c>
      <c r="G61" s="7">
        <v>20</v>
      </c>
      <c r="H61" s="7">
        <v>20</v>
      </c>
      <c r="I61" s="7">
        <v>20</v>
      </c>
      <c r="J61" s="7">
        <v>20</v>
      </c>
      <c r="K61" s="70">
        <f t="shared" si="4"/>
        <v>6.666666666666667</v>
      </c>
    </row>
    <row r="62" spans="1:13" s="21" customFormat="1" ht="75" x14ac:dyDescent="0.2">
      <c r="A62" s="5" t="s">
        <v>156</v>
      </c>
      <c r="B62" s="3">
        <v>1120</v>
      </c>
      <c r="C62" s="7">
        <f>C63+C64+C65+C67</f>
        <v>4392.3000000000011</v>
      </c>
      <c r="D62" s="7">
        <v>7908.4</v>
      </c>
      <c r="E62" s="7">
        <v>7908.4</v>
      </c>
      <c r="F62" s="8">
        <f t="shared" si="3"/>
        <v>10039.099999999999</v>
      </c>
      <c r="G62" s="8">
        <f t="shared" ref="G62:I62" si="5">G63+G64+G65+G66+G67</f>
        <v>4162.2</v>
      </c>
      <c r="H62" s="8">
        <f t="shared" si="5"/>
        <v>1408.1999999999998</v>
      </c>
      <c r="I62" s="8">
        <f t="shared" si="5"/>
        <v>857.4</v>
      </c>
      <c r="J62" s="8">
        <f>J63+J64+J65+J66+J67</f>
        <v>3611.3</v>
      </c>
      <c r="K62" s="70">
        <f t="shared" si="4"/>
        <v>1203.7666666666667</v>
      </c>
    </row>
    <row r="63" spans="1:13" s="21" customFormat="1" x14ac:dyDescent="0.2">
      <c r="A63" s="11" t="s">
        <v>48</v>
      </c>
      <c r="B63" s="3">
        <v>1121</v>
      </c>
      <c r="C63" s="7">
        <v>3054.3</v>
      </c>
      <c r="D63" s="7">
        <v>6229.5</v>
      </c>
      <c r="E63" s="7">
        <v>6229.5</v>
      </c>
      <c r="F63" s="7">
        <f t="shared" si="3"/>
        <v>6609.5</v>
      </c>
      <c r="G63" s="7">
        <v>3304.8</v>
      </c>
      <c r="H63" s="7">
        <v>550.79999999999995</v>
      </c>
      <c r="I63" s="7"/>
      <c r="J63" s="7">
        <v>2753.9</v>
      </c>
      <c r="K63" s="70">
        <f t="shared" si="4"/>
        <v>917.9666666666667</v>
      </c>
      <c r="M63" s="73">
        <f>J63-J64-J65-J67</f>
        <v>1896.5</v>
      </c>
    </row>
    <row r="64" spans="1:13" s="21" customFormat="1" x14ac:dyDescent="0.2">
      <c r="A64" s="11" t="s">
        <v>49</v>
      </c>
      <c r="B64" s="3">
        <v>1122</v>
      </c>
      <c r="C64" s="7">
        <v>186.4</v>
      </c>
      <c r="D64" s="7">
        <v>295.5</v>
      </c>
      <c r="E64" s="7">
        <v>295.5</v>
      </c>
      <c r="F64" s="7">
        <f t="shared" si="3"/>
        <v>499.1</v>
      </c>
      <c r="G64" s="7">
        <v>124.7</v>
      </c>
      <c r="H64" s="7">
        <v>124.8</v>
      </c>
      <c r="I64" s="7">
        <v>124.8</v>
      </c>
      <c r="J64" s="7">
        <v>124.8</v>
      </c>
      <c r="K64" s="70">
        <f t="shared" si="4"/>
        <v>41.6</v>
      </c>
    </row>
    <row r="65" spans="1:11" s="21" customFormat="1" x14ac:dyDescent="0.2">
      <c r="A65" s="11" t="s">
        <v>50</v>
      </c>
      <c r="B65" s="3">
        <v>1123</v>
      </c>
      <c r="C65" s="7">
        <v>1066.5</v>
      </c>
      <c r="D65" s="7">
        <v>1601</v>
      </c>
      <c r="E65" s="7">
        <v>1601</v>
      </c>
      <c r="F65" s="7">
        <f t="shared" si="3"/>
        <v>2810</v>
      </c>
      <c r="G65" s="7">
        <v>702.5</v>
      </c>
      <c r="H65" s="7">
        <v>702.5</v>
      </c>
      <c r="I65" s="7">
        <v>702.5</v>
      </c>
      <c r="J65" s="7">
        <v>702.5</v>
      </c>
      <c r="K65" s="70">
        <f t="shared" si="4"/>
        <v>234.16666666666666</v>
      </c>
    </row>
    <row r="66" spans="1:11" s="21" customFormat="1" x14ac:dyDescent="0.2">
      <c r="A66" s="11" t="s">
        <v>51</v>
      </c>
      <c r="B66" s="3">
        <v>1124</v>
      </c>
      <c r="C66" s="7"/>
      <c r="D66" s="7"/>
      <c r="E66" s="7"/>
      <c r="F66" s="7">
        <f t="shared" si="3"/>
        <v>0</v>
      </c>
      <c r="G66" s="7"/>
      <c r="H66" s="7"/>
      <c r="I66" s="7"/>
      <c r="J66" s="7"/>
      <c r="K66" s="70">
        <f t="shared" si="4"/>
        <v>0</v>
      </c>
    </row>
    <row r="67" spans="1:11" s="21" customFormat="1" x14ac:dyDescent="0.2">
      <c r="A67" s="11" t="s">
        <v>52</v>
      </c>
      <c r="B67" s="3">
        <v>1125</v>
      </c>
      <c r="C67" s="7">
        <v>85.1</v>
      </c>
      <c r="D67" s="7">
        <v>82.9</v>
      </c>
      <c r="E67" s="7">
        <v>82.9</v>
      </c>
      <c r="F67" s="7">
        <f t="shared" si="3"/>
        <v>120.5</v>
      </c>
      <c r="G67" s="7">
        <v>30.2</v>
      </c>
      <c r="H67" s="7">
        <v>30.1</v>
      </c>
      <c r="I67" s="7">
        <v>30.1</v>
      </c>
      <c r="J67" s="7">
        <v>30.1</v>
      </c>
      <c r="K67" s="70">
        <f t="shared" si="4"/>
        <v>10.033333333333333</v>
      </c>
    </row>
    <row r="68" spans="1:11" s="21" customFormat="1" x14ac:dyDescent="0.2">
      <c r="A68" s="11" t="s">
        <v>53</v>
      </c>
      <c r="B68" s="3">
        <v>1126</v>
      </c>
      <c r="C68" s="7"/>
      <c r="D68" s="7"/>
      <c r="E68" s="7"/>
      <c r="F68" s="7">
        <f t="shared" si="3"/>
        <v>0</v>
      </c>
      <c r="G68" s="7"/>
      <c r="H68" s="7"/>
      <c r="I68" s="7"/>
      <c r="J68" s="7"/>
      <c r="K68" s="70">
        <f t="shared" si="4"/>
        <v>0</v>
      </c>
    </row>
    <row r="69" spans="1:11" s="21" customFormat="1" ht="37.5" x14ac:dyDescent="0.2">
      <c r="A69" s="5" t="s">
        <v>54</v>
      </c>
      <c r="B69" s="3">
        <v>1130</v>
      </c>
      <c r="C69" s="7">
        <v>54.8</v>
      </c>
      <c r="D69" s="7">
        <v>151.19999999999999</v>
      </c>
      <c r="E69" s="7">
        <v>151.19999999999999</v>
      </c>
      <c r="F69" s="7">
        <f t="shared" si="3"/>
        <v>120</v>
      </c>
      <c r="G69" s="7">
        <v>30</v>
      </c>
      <c r="H69" s="7">
        <v>30</v>
      </c>
      <c r="I69" s="7">
        <v>30</v>
      </c>
      <c r="J69" s="7">
        <v>30</v>
      </c>
      <c r="K69" s="70">
        <f t="shared" si="4"/>
        <v>10</v>
      </c>
    </row>
    <row r="70" spans="1:11" s="21" customFormat="1" x14ac:dyDescent="0.2">
      <c r="A70" s="5" t="s">
        <v>55</v>
      </c>
      <c r="B70" s="3">
        <v>1140</v>
      </c>
      <c r="C70" s="7">
        <v>66.099999999999994</v>
      </c>
      <c r="D70" s="7">
        <v>47.5</v>
      </c>
      <c r="E70" s="7">
        <v>47.5</v>
      </c>
      <c r="F70" s="7">
        <f t="shared" si="3"/>
        <v>80</v>
      </c>
      <c r="G70" s="7">
        <v>20</v>
      </c>
      <c r="H70" s="7">
        <v>20</v>
      </c>
      <c r="I70" s="7">
        <v>20</v>
      </c>
      <c r="J70" s="7">
        <v>20</v>
      </c>
      <c r="K70" s="70">
        <f t="shared" si="4"/>
        <v>6.666666666666667</v>
      </c>
    </row>
    <row r="71" spans="1:11" s="21" customFormat="1" x14ac:dyDescent="0.2">
      <c r="A71" s="5" t="s">
        <v>56</v>
      </c>
      <c r="B71" s="3">
        <v>1150</v>
      </c>
      <c r="C71" s="7"/>
      <c r="D71" s="7">
        <v>99.9</v>
      </c>
      <c r="E71" s="7">
        <v>99.9</v>
      </c>
      <c r="F71" s="7">
        <f t="shared" ref="F71:F73" si="6">SUM(G71:J71)</f>
        <v>280</v>
      </c>
      <c r="G71" s="7">
        <v>70</v>
      </c>
      <c r="H71" s="7">
        <v>70</v>
      </c>
      <c r="I71" s="7">
        <v>70</v>
      </c>
      <c r="J71" s="7">
        <v>70</v>
      </c>
      <c r="K71" s="70">
        <f t="shared" si="4"/>
        <v>23.333333333333332</v>
      </c>
    </row>
    <row r="72" spans="1:11" s="21" customFormat="1" x14ac:dyDescent="0.2">
      <c r="A72" s="5" t="s">
        <v>90</v>
      </c>
      <c r="B72" s="3">
        <v>1160</v>
      </c>
      <c r="C72" s="7">
        <v>19817</v>
      </c>
      <c r="D72" s="7">
        <v>10092.799999999999</v>
      </c>
      <c r="E72" s="7">
        <v>10092.799999999999</v>
      </c>
      <c r="F72" s="7">
        <f>SUM(G72:J72)</f>
        <v>0</v>
      </c>
      <c r="G72" s="7"/>
      <c r="H72" s="7"/>
      <c r="I72" s="7"/>
      <c r="J72" s="7">
        <f>J88</f>
        <v>0</v>
      </c>
      <c r="K72" s="70">
        <f t="shared" si="4"/>
        <v>0</v>
      </c>
    </row>
    <row r="73" spans="1:11" s="21" customFormat="1" x14ac:dyDescent="0.2">
      <c r="A73" s="5" t="s">
        <v>91</v>
      </c>
      <c r="B73" s="3">
        <v>1170</v>
      </c>
      <c r="C73" s="7"/>
      <c r="D73" s="7"/>
      <c r="E73" s="7"/>
      <c r="F73" s="7">
        <f t="shared" si="6"/>
        <v>0</v>
      </c>
      <c r="G73" s="7"/>
      <c r="H73" s="7"/>
      <c r="I73" s="7"/>
      <c r="J73" s="7"/>
    </row>
    <row r="74" spans="1:11" s="21" customFormat="1" x14ac:dyDescent="0.2">
      <c r="A74" s="5" t="s">
        <v>92</v>
      </c>
      <c r="B74" s="3">
        <v>1171</v>
      </c>
      <c r="C74" s="7"/>
      <c r="D74" s="7"/>
      <c r="E74" s="7"/>
      <c r="F74" s="8"/>
      <c r="G74" s="7"/>
      <c r="H74" s="7"/>
      <c r="I74" s="7"/>
      <c r="J74" s="7"/>
    </row>
    <row r="75" spans="1:11" s="21" customFormat="1" x14ac:dyDescent="0.2">
      <c r="A75" s="5" t="s">
        <v>93</v>
      </c>
      <c r="B75" s="3">
        <v>1180</v>
      </c>
      <c r="C75" s="7"/>
      <c r="D75" s="7"/>
      <c r="E75" s="7"/>
      <c r="F75" s="8"/>
      <c r="G75" s="7"/>
      <c r="H75" s="7"/>
      <c r="I75" s="7"/>
      <c r="J75" s="7"/>
    </row>
    <row r="76" spans="1:11" s="21" customFormat="1" x14ac:dyDescent="0.2">
      <c r="A76" s="14" t="s">
        <v>69</v>
      </c>
      <c r="B76" s="3">
        <v>1190</v>
      </c>
      <c r="C76" s="7">
        <f>C35+C38+C42+C53</f>
        <v>102088.9</v>
      </c>
      <c r="D76" s="7">
        <f>D35+D38+D43+D52</f>
        <v>101755.8</v>
      </c>
      <c r="E76" s="7">
        <f>E35+E38+E43+E52+E47</f>
        <v>101855.7</v>
      </c>
      <c r="F76" s="7">
        <f>SUM(G76:J76)</f>
        <v>101879.09999999999</v>
      </c>
      <c r="G76" s="7">
        <f>G35+G38+G43+G52+G47</f>
        <v>27122.2</v>
      </c>
      <c r="H76" s="7">
        <f t="shared" ref="H76:I76" si="7">H35+H38+H43+H52+H47</f>
        <v>24368.199999999997</v>
      </c>
      <c r="I76" s="7">
        <f t="shared" si="7"/>
        <v>23817.399999999998</v>
      </c>
      <c r="J76" s="7">
        <f>J35+J38+J43+J52+J47</f>
        <v>26571.3</v>
      </c>
    </row>
    <row r="77" spans="1:11" s="21" customFormat="1" x14ac:dyDescent="0.2">
      <c r="A77" s="14" t="s">
        <v>70</v>
      </c>
      <c r="B77" s="3">
        <v>1200</v>
      </c>
      <c r="C77" s="7">
        <f>C70+C69+C62+C61+C60+C59+C58+C57+C56+C55+C72</f>
        <v>92462.3</v>
      </c>
      <c r="D77" s="7">
        <f>D70+D69+D62+D61+D60+D59+D58+D57+D56+D55+D72</f>
        <v>101755.8</v>
      </c>
      <c r="E77" s="7">
        <f>E70+E69+E62+E61+E60+E59+E58+E57+E56+E55+E72+E71</f>
        <v>101855.7</v>
      </c>
      <c r="F77" s="7">
        <f>SUM(G77:J77)</f>
        <v>101879.1</v>
      </c>
      <c r="G77" s="7">
        <f>G70+G69+G62+G61+G60+G59+G58+G57+G56+G55+G72+G71</f>
        <v>27122.2</v>
      </c>
      <c r="H77" s="7">
        <f t="shared" ref="H77:I77" si="8">H70+H69+H62+H61+H60+H59+H58+H57+H56+H55+H72+H71</f>
        <v>24368.2</v>
      </c>
      <c r="I77" s="7">
        <f t="shared" si="8"/>
        <v>23817.4</v>
      </c>
      <c r="J77" s="7">
        <f>J70+J69+J62+J61+J60+J59+J58+J57+J56+J55+J72+J71</f>
        <v>26571.3</v>
      </c>
    </row>
    <row r="78" spans="1:11" s="21" customFormat="1" x14ac:dyDescent="0.2">
      <c r="A78" s="14" t="s">
        <v>94</v>
      </c>
      <c r="B78" s="3">
        <v>1210</v>
      </c>
      <c r="C78" s="7">
        <f t="shared" ref="C78:E78" si="9">C76-C77</f>
        <v>9626.5999999999913</v>
      </c>
      <c r="D78" s="7">
        <f t="shared" si="9"/>
        <v>0</v>
      </c>
      <c r="E78" s="7">
        <f t="shared" si="9"/>
        <v>0</v>
      </c>
      <c r="F78" s="7">
        <v>0</v>
      </c>
      <c r="G78" s="7">
        <f t="shared" ref="G78:J78" si="10">G76-G77</f>
        <v>0</v>
      </c>
      <c r="H78" s="7">
        <f t="shared" si="10"/>
        <v>0</v>
      </c>
      <c r="I78" s="7">
        <f t="shared" si="10"/>
        <v>0</v>
      </c>
      <c r="J78" s="7">
        <f t="shared" si="10"/>
        <v>0</v>
      </c>
    </row>
    <row r="79" spans="1:11" s="21" customFormat="1" x14ac:dyDescent="0.2">
      <c r="A79" s="77" t="s">
        <v>95</v>
      </c>
      <c r="B79" s="78"/>
      <c r="C79" s="78"/>
      <c r="D79" s="78"/>
      <c r="E79" s="78"/>
      <c r="F79" s="78"/>
      <c r="G79" s="78"/>
      <c r="H79" s="78"/>
      <c r="I79" s="78"/>
      <c r="J79" s="93"/>
    </row>
    <row r="80" spans="1:11" s="21" customFormat="1" ht="37.5" x14ac:dyDescent="0.2">
      <c r="A80" s="5" t="s">
        <v>96</v>
      </c>
      <c r="B80" s="3">
        <v>2010</v>
      </c>
      <c r="C80" s="7"/>
      <c r="D80" s="7"/>
      <c r="E80" s="7"/>
      <c r="F80" s="7"/>
      <c r="G80" s="7"/>
      <c r="H80" s="7"/>
      <c r="I80" s="7"/>
      <c r="J80" s="7"/>
      <c r="K80" s="22"/>
    </row>
    <row r="81" spans="1:11" s="21" customFormat="1" ht="37.5" x14ac:dyDescent="0.2">
      <c r="A81" s="5" t="s">
        <v>97</v>
      </c>
      <c r="B81" s="3">
        <v>2020</v>
      </c>
      <c r="C81" s="7"/>
      <c r="D81" s="7"/>
      <c r="E81" s="7"/>
      <c r="F81" s="7"/>
      <c r="G81" s="7"/>
      <c r="H81" s="7"/>
      <c r="I81" s="7"/>
      <c r="J81" s="7"/>
      <c r="K81" s="22"/>
    </row>
    <row r="82" spans="1:11" s="21" customFormat="1" x14ac:dyDescent="0.2">
      <c r="A82" s="5" t="s">
        <v>98</v>
      </c>
      <c r="B82" s="3">
        <v>2030</v>
      </c>
      <c r="C82" s="7"/>
      <c r="D82" s="7"/>
      <c r="E82" s="7"/>
      <c r="F82" s="7"/>
      <c r="G82" s="7"/>
      <c r="H82" s="7"/>
      <c r="I82" s="7"/>
      <c r="J82" s="7"/>
      <c r="K82" s="22"/>
    </row>
    <row r="83" spans="1:11" s="21" customFormat="1" x14ac:dyDescent="0.2">
      <c r="A83" s="5" t="s">
        <v>72</v>
      </c>
      <c r="B83" s="3">
        <v>2040</v>
      </c>
      <c r="C83" s="7"/>
      <c r="D83" s="7"/>
      <c r="E83" s="7"/>
      <c r="F83" s="7"/>
      <c r="G83" s="7"/>
      <c r="H83" s="7"/>
      <c r="I83" s="7"/>
      <c r="J83" s="7"/>
    </row>
    <row r="84" spans="1:11" s="21" customFormat="1" x14ac:dyDescent="0.2">
      <c r="A84" s="5"/>
      <c r="B84" s="3"/>
      <c r="C84" s="8"/>
      <c r="D84" s="8"/>
      <c r="E84" s="8"/>
      <c r="F84" s="8"/>
      <c r="G84" s="8"/>
      <c r="H84" s="8"/>
      <c r="I84" s="8"/>
      <c r="J84" s="8"/>
    </row>
    <row r="85" spans="1:11" s="21" customFormat="1" x14ac:dyDescent="0.2">
      <c r="A85" s="77" t="s">
        <v>57</v>
      </c>
      <c r="B85" s="78"/>
      <c r="C85" s="78"/>
      <c r="D85" s="78"/>
      <c r="E85" s="78"/>
      <c r="F85" s="78"/>
      <c r="G85" s="78"/>
      <c r="H85" s="78"/>
      <c r="I85" s="78"/>
      <c r="J85" s="93"/>
    </row>
    <row r="86" spans="1:11" s="21" customFormat="1" x14ac:dyDescent="0.2">
      <c r="A86" s="5" t="s">
        <v>58</v>
      </c>
      <c r="B86" s="3">
        <v>3010</v>
      </c>
      <c r="C86" s="8"/>
      <c r="D86" s="8"/>
      <c r="E86" s="8"/>
      <c r="F86" s="8"/>
      <c r="G86" s="8"/>
      <c r="H86" s="8"/>
      <c r="I86" s="8"/>
      <c r="J86" s="8"/>
    </row>
    <row r="87" spans="1:11" s="21" customFormat="1" ht="37.5" x14ac:dyDescent="0.2">
      <c r="A87" s="5" t="s">
        <v>59</v>
      </c>
      <c r="B87" s="13">
        <v>3011</v>
      </c>
      <c r="C87" s="7"/>
      <c r="D87" s="7"/>
      <c r="E87" s="7"/>
      <c r="F87" s="7"/>
      <c r="G87" s="7"/>
      <c r="H87" s="7"/>
      <c r="I87" s="7"/>
      <c r="J87" s="7"/>
    </row>
    <row r="88" spans="1:11" s="21" customFormat="1" x14ac:dyDescent="0.2">
      <c r="A88" s="14" t="s">
        <v>60</v>
      </c>
      <c r="B88" s="23">
        <v>3020</v>
      </c>
      <c r="C88" s="8">
        <f>C89+C94+C97</f>
        <v>19817</v>
      </c>
      <c r="D88" s="8">
        <f>D89+D94+D97</f>
        <v>16250.3</v>
      </c>
      <c r="E88" s="8">
        <f>E89+E94+E97</f>
        <v>19817</v>
      </c>
      <c r="F88" s="8"/>
      <c r="G88" s="8"/>
      <c r="H88" s="8"/>
      <c r="I88" s="8"/>
      <c r="J88" s="8">
        <f t="shared" ref="J88" si="11">J89+J94+J97</f>
        <v>0</v>
      </c>
      <c r="K88" s="22"/>
    </row>
    <row r="89" spans="1:11" s="21" customFormat="1" x14ac:dyDescent="0.2">
      <c r="A89" s="14" t="s">
        <v>129</v>
      </c>
      <c r="B89" s="24">
        <v>3022</v>
      </c>
      <c r="C89" s="7">
        <v>10403.9</v>
      </c>
      <c r="D89" s="7">
        <v>10403.9</v>
      </c>
      <c r="E89" s="7">
        <v>10403.9</v>
      </c>
      <c r="F89" s="8"/>
      <c r="G89" s="7"/>
      <c r="H89" s="7"/>
      <c r="I89" s="7"/>
      <c r="J89" s="7"/>
      <c r="K89" s="22"/>
    </row>
    <row r="90" spans="1:11" s="21" customFormat="1" ht="37.5" x14ac:dyDescent="0.2">
      <c r="A90" s="5" t="s">
        <v>130</v>
      </c>
      <c r="B90" s="24"/>
      <c r="C90" s="7"/>
      <c r="D90" s="7">
        <v>2000</v>
      </c>
      <c r="E90" s="7"/>
      <c r="F90" s="8"/>
      <c r="G90" s="7"/>
      <c r="H90" s="7"/>
      <c r="I90" s="7"/>
      <c r="J90" s="7"/>
      <c r="K90" s="22"/>
    </row>
    <row r="91" spans="1:11" s="21" customFormat="1" ht="37.5" x14ac:dyDescent="0.2">
      <c r="A91" s="5" t="s">
        <v>131</v>
      </c>
      <c r="B91" s="24"/>
      <c r="C91" s="7"/>
      <c r="D91" s="7">
        <v>2434</v>
      </c>
      <c r="E91" s="7"/>
      <c r="F91" s="8"/>
      <c r="G91" s="7"/>
      <c r="H91" s="7"/>
      <c r="I91" s="7"/>
      <c r="J91" s="7"/>
      <c r="K91" s="22"/>
    </row>
    <row r="92" spans="1:11" s="21" customFormat="1" ht="37.5" x14ac:dyDescent="0.2">
      <c r="A92" s="5" t="s">
        <v>61</v>
      </c>
      <c r="B92" s="25">
        <v>3023</v>
      </c>
      <c r="C92" s="7"/>
      <c r="D92" s="7"/>
      <c r="E92" s="7"/>
      <c r="F92" s="8"/>
      <c r="G92" s="7"/>
      <c r="H92" s="7"/>
      <c r="I92" s="7"/>
      <c r="J92" s="7"/>
    </row>
    <row r="93" spans="1:11" s="21" customFormat="1" x14ac:dyDescent="0.2">
      <c r="A93" s="5" t="s">
        <v>62</v>
      </c>
      <c r="B93" s="24">
        <v>3024</v>
      </c>
      <c r="C93" s="7"/>
      <c r="D93" s="7"/>
      <c r="E93" s="7"/>
      <c r="F93" s="8"/>
      <c r="G93" s="7"/>
      <c r="H93" s="7"/>
      <c r="I93" s="7"/>
      <c r="J93" s="7"/>
    </row>
    <row r="94" spans="1:11" s="21" customFormat="1" ht="37.5" x14ac:dyDescent="0.2">
      <c r="A94" s="14" t="s">
        <v>132</v>
      </c>
      <c r="B94" s="25">
        <v>3025</v>
      </c>
      <c r="C94" s="7">
        <v>9049.1</v>
      </c>
      <c r="D94" s="7">
        <v>5482.4</v>
      </c>
      <c r="E94" s="7">
        <v>9049.1</v>
      </c>
      <c r="F94" s="8"/>
      <c r="G94" s="7"/>
      <c r="H94" s="8"/>
      <c r="I94" s="8"/>
      <c r="J94" s="8"/>
    </row>
    <row r="95" spans="1:11" s="21" customFormat="1" ht="37.5" x14ac:dyDescent="0.2">
      <c r="A95" s="5" t="s">
        <v>133</v>
      </c>
      <c r="B95" s="25"/>
      <c r="C95" s="7"/>
      <c r="D95" s="7">
        <v>3000</v>
      </c>
      <c r="E95" s="7"/>
      <c r="F95" s="8"/>
      <c r="G95" s="7"/>
      <c r="H95" s="7"/>
      <c r="I95" s="7"/>
      <c r="J95" s="7"/>
    </row>
    <row r="96" spans="1:11" s="21" customFormat="1" ht="56.25" x14ac:dyDescent="0.2">
      <c r="A96" s="5" t="s">
        <v>134</v>
      </c>
      <c r="B96" s="25"/>
      <c r="C96" s="7"/>
      <c r="D96" s="7">
        <v>2482.4</v>
      </c>
      <c r="E96" s="7"/>
      <c r="F96" s="8"/>
      <c r="G96" s="7"/>
      <c r="H96" s="7"/>
      <c r="I96" s="7"/>
      <c r="J96" s="7"/>
    </row>
    <row r="97" spans="1:11" s="21" customFormat="1" x14ac:dyDescent="0.2">
      <c r="A97" s="5" t="s">
        <v>63</v>
      </c>
      <c r="B97" s="26">
        <v>3026</v>
      </c>
      <c r="C97" s="7">
        <v>364</v>
      </c>
      <c r="D97" s="7">
        <v>364</v>
      </c>
      <c r="E97" s="7">
        <v>364</v>
      </c>
      <c r="F97" s="7"/>
      <c r="G97" s="7"/>
      <c r="H97" s="7"/>
      <c r="I97" s="7"/>
      <c r="J97" s="7"/>
      <c r="K97" s="22"/>
    </row>
    <row r="98" spans="1:11" s="21" customFormat="1" x14ac:dyDescent="0.2">
      <c r="A98" s="5" t="s">
        <v>71</v>
      </c>
      <c r="B98" s="26">
        <v>3030</v>
      </c>
      <c r="C98" s="7"/>
      <c r="D98" s="7"/>
      <c r="E98" s="7"/>
      <c r="F98" s="7"/>
      <c r="G98" s="7"/>
      <c r="H98" s="7"/>
      <c r="I98" s="7"/>
      <c r="J98" s="7"/>
      <c r="K98" s="22"/>
    </row>
    <row r="99" spans="1:11" s="21" customFormat="1" x14ac:dyDescent="0.2">
      <c r="A99" s="77" t="s">
        <v>64</v>
      </c>
      <c r="B99" s="78"/>
      <c r="C99" s="78"/>
      <c r="D99" s="78"/>
      <c r="E99" s="78"/>
      <c r="F99" s="78"/>
      <c r="G99" s="78"/>
      <c r="H99" s="78"/>
      <c r="I99" s="78"/>
      <c r="J99" s="93"/>
    </row>
    <row r="100" spans="1:11" s="21" customFormat="1" x14ac:dyDescent="0.2">
      <c r="A100" s="5" t="s">
        <v>99</v>
      </c>
      <c r="B100" s="27">
        <v>4010</v>
      </c>
      <c r="C100" s="8">
        <f>SUM(C101:C104)</f>
        <v>0</v>
      </c>
      <c r="D100" s="8">
        <f>SUM(D101:D104)</f>
        <v>0</v>
      </c>
      <c r="E100" s="8"/>
      <c r="F100" s="8">
        <f t="shared" ref="F100:F108" si="12">SUM(G100:J100)</f>
        <v>0</v>
      </c>
      <c r="G100" s="8">
        <f>SUM(G101:G104)</f>
        <v>0</v>
      </c>
      <c r="H100" s="8">
        <f>SUM(H101:H104)</f>
        <v>0</v>
      </c>
      <c r="I100" s="8">
        <f>SUM(I101:I104)</f>
        <v>0</v>
      </c>
      <c r="J100" s="8">
        <f>SUM(J101:J104)</f>
        <v>0</v>
      </c>
    </row>
    <row r="101" spans="1:11" s="21" customFormat="1" x14ac:dyDescent="0.2">
      <c r="A101" s="11" t="s">
        <v>65</v>
      </c>
      <c r="B101" s="26">
        <v>4011</v>
      </c>
      <c r="C101" s="28"/>
      <c r="D101" s="28"/>
      <c r="E101" s="28"/>
      <c r="F101" s="7">
        <f t="shared" si="12"/>
        <v>0</v>
      </c>
      <c r="G101" s="7"/>
      <c r="H101" s="7"/>
      <c r="I101" s="7"/>
      <c r="J101" s="7"/>
    </row>
    <row r="102" spans="1:11" s="21" customFormat="1" x14ac:dyDescent="0.2">
      <c r="A102" s="11" t="s">
        <v>66</v>
      </c>
      <c r="B102" s="26">
        <v>4012</v>
      </c>
      <c r="C102" s="28"/>
      <c r="D102" s="28"/>
      <c r="E102" s="28"/>
      <c r="F102" s="7">
        <f t="shared" si="12"/>
        <v>0</v>
      </c>
      <c r="G102" s="7"/>
      <c r="H102" s="7"/>
      <c r="I102" s="7"/>
      <c r="J102" s="7"/>
    </row>
    <row r="103" spans="1:11" s="21" customFormat="1" x14ac:dyDescent="0.2">
      <c r="A103" s="11" t="s">
        <v>67</v>
      </c>
      <c r="B103" s="26">
        <v>4013</v>
      </c>
      <c r="C103" s="28"/>
      <c r="D103" s="7"/>
      <c r="E103" s="7"/>
      <c r="F103" s="7">
        <f t="shared" si="12"/>
        <v>0</v>
      </c>
      <c r="G103" s="7"/>
      <c r="H103" s="7"/>
      <c r="I103" s="7"/>
      <c r="J103" s="7"/>
    </row>
    <row r="104" spans="1:11" s="21" customFormat="1" x14ac:dyDescent="0.2">
      <c r="A104" s="5" t="s">
        <v>100</v>
      </c>
      <c r="B104" s="27">
        <v>4020</v>
      </c>
      <c r="C104" s="28"/>
      <c r="D104" s="28"/>
      <c r="E104" s="28"/>
      <c r="F104" s="7">
        <f t="shared" si="12"/>
        <v>0</v>
      </c>
      <c r="G104" s="7"/>
      <c r="H104" s="7"/>
      <c r="I104" s="7"/>
      <c r="J104" s="7"/>
    </row>
    <row r="105" spans="1:11" s="21" customFormat="1" x14ac:dyDescent="0.2">
      <c r="A105" s="5" t="s">
        <v>68</v>
      </c>
      <c r="B105" s="27">
        <v>4030</v>
      </c>
      <c r="C105" s="8">
        <f>SUM(C106:C109)</f>
        <v>0</v>
      </c>
      <c r="D105" s="8">
        <f>SUM(D106:D109)</f>
        <v>0</v>
      </c>
      <c r="E105" s="8"/>
      <c r="F105" s="8">
        <f t="shared" si="12"/>
        <v>0</v>
      </c>
      <c r="G105" s="8">
        <f>SUM(G106:G109)</f>
        <v>0</v>
      </c>
      <c r="H105" s="8">
        <f>SUM(H106:H109)</f>
        <v>0</v>
      </c>
      <c r="I105" s="8">
        <f>SUM(I106:I109)</f>
        <v>0</v>
      </c>
      <c r="J105" s="8">
        <f>SUM(J106:J109)</f>
        <v>0</v>
      </c>
    </row>
    <row r="106" spans="1:11" s="21" customFormat="1" x14ac:dyDescent="0.2">
      <c r="A106" s="11" t="s">
        <v>65</v>
      </c>
      <c r="B106" s="26">
        <v>4031</v>
      </c>
      <c r="C106" s="28"/>
      <c r="D106" s="28"/>
      <c r="E106" s="28"/>
      <c r="F106" s="7">
        <f t="shared" si="12"/>
        <v>0</v>
      </c>
      <c r="G106" s="7"/>
      <c r="H106" s="7"/>
      <c r="I106" s="7"/>
      <c r="J106" s="7"/>
    </row>
    <row r="107" spans="1:11" s="21" customFormat="1" x14ac:dyDescent="0.2">
      <c r="A107" s="11" t="s">
        <v>66</v>
      </c>
      <c r="B107" s="26">
        <v>4032</v>
      </c>
      <c r="C107" s="28"/>
      <c r="D107" s="28"/>
      <c r="E107" s="28"/>
      <c r="F107" s="7">
        <f t="shared" si="12"/>
        <v>0</v>
      </c>
      <c r="G107" s="7"/>
      <c r="H107" s="7"/>
      <c r="I107" s="7"/>
      <c r="J107" s="7"/>
    </row>
    <row r="108" spans="1:11" s="21" customFormat="1" x14ac:dyDescent="0.2">
      <c r="A108" s="11" t="s">
        <v>67</v>
      </c>
      <c r="B108" s="26">
        <v>4033</v>
      </c>
      <c r="C108" s="28"/>
      <c r="D108" s="28"/>
      <c r="E108" s="28"/>
      <c r="F108" s="7">
        <f t="shared" si="12"/>
        <v>0</v>
      </c>
      <c r="G108" s="7"/>
      <c r="H108" s="7"/>
      <c r="I108" s="7"/>
      <c r="J108" s="7"/>
    </row>
    <row r="109" spans="1:11" s="21" customFormat="1" x14ac:dyDescent="0.2">
      <c r="A109" s="5" t="s">
        <v>101</v>
      </c>
      <c r="B109" s="27">
        <v>4040</v>
      </c>
      <c r="C109" s="28"/>
      <c r="D109" s="28"/>
      <c r="E109" s="28"/>
      <c r="F109" s="7">
        <f>SUM(G109:J109)</f>
        <v>0</v>
      </c>
      <c r="G109" s="7"/>
      <c r="H109" s="7"/>
      <c r="I109" s="7"/>
      <c r="J109" s="7"/>
    </row>
    <row r="110" spans="1:11" x14ac:dyDescent="0.2">
      <c r="A110" s="96">
        <f>SUM(G110:J110)</f>
        <v>0</v>
      </c>
      <c r="B110" s="91"/>
      <c r="C110" s="91"/>
      <c r="D110" s="91"/>
      <c r="E110" s="91"/>
      <c r="F110" s="91"/>
      <c r="G110" s="91"/>
      <c r="H110" s="91"/>
      <c r="I110" s="91"/>
      <c r="J110" s="92"/>
    </row>
    <row r="111" spans="1:11" x14ac:dyDescent="0.2">
      <c r="A111" s="14" t="s">
        <v>102</v>
      </c>
      <c r="B111" s="29"/>
      <c r="C111" s="8"/>
      <c r="D111" s="8"/>
      <c r="E111" s="8"/>
      <c r="F111" s="8"/>
      <c r="G111" s="8"/>
      <c r="H111" s="8"/>
      <c r="I111" s="8"/>
      <c r="J111" s="8"/>
    </row>
    <row r="112" spans="1:11" x14ac:dyDescent="0.2">
      <c r="A112" s="5" t="s">
        <v>103</v>
      </c>
      <c r="B112" s="6">
        <v>5010</v>
      </c>
      <c r="C112" s="28"/>
      <c r="D112" s="7"/>
      <c r="E112" s="7"/>
      <c r="F112" s="7"/>
      <c r="G112" s="7"/>
      <c r="H112" s="7"/>
      <c r="I112" s="7"/>
      <c r="J112" s="7"/>
    </row>
    <row r="113" spans="1:19" x14ac:dyDescent="0.2">
      <c r="A113" s="30" t="s">
        <v>104</v>
      </c>
      <c r="B113" s="6">
        <v>5020</v>
      </c>
      <c r="C113" s="28"/>
      <c r="D113" s="7"/>
      <c r="E113" s="7"/>
      <c r="F113" s="7"/>
      <c r="G113" s="7"/>
      <c r="H113" s="7"/>
      <c r="I113" s="7"/>
      <c r="J113" s="7"/>
    </row>
    <row r="114" spans="1:19" ht="37.5" x14ac:dyDescent="0.2">
      <c r="A114" s="30" t="s">
        <v>105</v>
      </c>
      <c r="B114" s="6">
        <v>5030</v>
      </c>
      <c r="C114" s="28"/>
      <c r="D114" s="7"/>
      <c r="E114" s="7"/>
      <c r="F114" s="7"/>
      <c r="G114" s="7"/>
      <c r="H114" s="7"/>
      <c r="I114" s="7"/>
      <c r="J114" s="7"/>
    </row>
    <row r="115" spans="1:19" x14ac:dyDescent="0.2">
      <c r="A115" s="30" t="s">
        <v>106</v>
      </c>
      <c r="B115" s="6">
        <v>5040</v>
      </c>
      <c r="C115" s="28"/>
      <c r="D115" s="7"/>
      <c r="E115" s="7"/>
      <c r="F115" s="7"/>
      <c r="G115" s="7"/>
      <c r="H115" s="7"/>
      <c r="I115" s="7"/>
      <c r="J115" s="7"/>
    </row>
    <row r="116" spans="1:19" x14ac:dyDescent="0.2">
      <c r="A116" s="31" t="s">
        <v>107</v>
      </c>
      <c r="B116" s="6"/>
      <c r="C116" s="28"/>
      <c r="D116" s="7"/>
      <c r="E116" s="7"/>
      <c r="F116" s="7"/>
      <c r="G116" s="7"/>
      <c r="H116" s="7"/>
      <c r="I116" s="7"/>
      <c r="J116" s="7"/>
    </row>
    <row r="117" spans="1:19" x14ac:dyDescent="0.2">
      <c r="A117" s="30" t="s">
        <v>108</v>
      </c>
      <c r="B117" s="6">
        <v>6010</v>
      </c>
      <c r="C117" s="28"/>
      <c r="D117" s="7"/>
      <c r="E117" s="7"/>
      <c r="F117" s="7"/>
      <c r="G117" s="7"/>
      <c r="H117" s="7"/>
      <c r="I117" s="7"/>
      <c r="J117" s="7"/>
    </row>
    <row r="118" spans="1:19" x14ac:dyDescent="0.2">
      <c r="A118" s="30" t="s">
        <v>109</v>
      </c>
      <c r="B118" s="6">
        <v>6020</v>
      </c>
      <c r="C118" s="28"/>
      <c r="D118" s="7"/>
      <c r="E118" s="7"/>
      <c r="F118" s="7"/>
      <c r="G118" s="7"/>
      <c r="H118" s="7"/>
      <c r="I118" s="7"/>
      <c r="J118" s="7"/>
    </row>
    <row r="119" spans="1:19" x14ac:dyDescent="0.2">
      <c r="A119" s="30" t="s">
        <v>110</v>
      </c>
      <c r="B119" s="6">
        <v>6030</v>
      </c>
      <c r="C119" s="28"/>
      <c r="D119" s="7"/>
      <c r="E119" s="7"/>
      <c r="F119" s="7"/>
      <c r="G119" s="7"/>
      <c r="H119" s="7"/>
      <c r="I119" s="7"/>
      <c r="J119" s="7"/>
    </row>
    <row r="120" spans="1:19" x14ac:dyDescent="0.2">
      <c r="A120" s="30" t="s">
        <v>73</v>
      </c>
      <c r="B120" s="6">
        <v>6040</v>
      </c>
      <c r="C120" s="28"/>
      <c r="D120" s="7"/>
      <c r="E120" s="7"/>
      <c r="F120" s="7"/>
      <c r="G120" s="7"/>
      <c r="H120" s="7"/>
      <c r="I120" s="7"/>
      <c r="J120" s="7"/>
    </row>
    <row r="121" spans="1:19" x14ac:dyDescent="0.2">
      <c r="A121" s="30" t="s">
        <v>74</v>
      </c>
      <c r="B121" s="6">
        <v>6050</v>
      </c>
      <c r="C121" s="28"/>
      <c r="D121" s="7"/>
      <c r="E121" s="7"/>
      <c r="F121" s="7"/>
      <c r="G121" s="7"/>
      <c r="H121" s="7"/>
      <c r="I121" s="7"/>
      <c r="J121" s="7"/>
    </row>
    <row r="122" spans="1:19" x14ac:dyDescent="0.2">
      <c r="A122" s="90"/>
      <c r="B122" s="91"/>
      <c r="C122" s="91"/>
      <c r="D122" s="91"/>
      <c r="E122" s="91"/>
      <c r="F122" s="91"/>
      <c r="G122" s="91"/>
      <c r="H122" s="91"/>
      <c r="I122" s="91"/>
      <c r="J122" s="92"/>
    </row>
    <row r="123" spans="1:19" x14ac:dyDescent="0.2">
      <c r="A123" s="77" t="s">
        <v>111</v>
      </c>
      <c r="B123" s="78"/>
      <c r="C123" s="32"/>
      <c r="D123" s="33"/>
      <c r="E123" s="33"/>
      <c r="F123" s="34"/>
      <c r="G123" s="34"/>
      <c r="H123" s="34"/>
      <c r="I123" s="34"/>
      <c r="J123" s="34"/>
    </row>
    <row r="124" spans="1:19" ht="45.75" thickBot="1" x14ac:dyDescent="0.25">
      <c r="A124" s="10" t="s">
        <v>154</v>
      </c>
      <c r="B124" s="6">
        <v>7010</v>
      </c>
      <c r="C124" s="7"/>
      <c r="D124" s="35">
        <f>SUM(D125:D130)</f>
        <v>600</v>
      </c>
      <c r="E124" s="35">
        <f>SUM(E125:E130)</f>
        <v>600</v>
      </c>
      <c r="F124" s="35">
        <f t="shared" ref="F124:H124" si="13">SUM(F125:F130)</f>
        <v>444.75</v>
      </c>
      <c r="G124" s="35">
        <f t="shared" si="13"/>
        <v>444.75</v>
      </c>
      <c r="H124" s="35">
        <f t="shared" si="13"/>
        <v>444.75</v>
      </c>
      <c r="I124" s="35">
        <f>SUM(I125:I130)</f>
        <v>444.75</v>
      </c>
      <c r="J124" s="35">
        <f>SUM(J125:J130)</f>
        <v>444.75</v>
      </c>
    </row>
    <row r="125" spans="1:19" x14ac:dyDescent="0.2">
      <c r="A125" s="36" t="s">
        <v>112</v>
      </c>
      <c r="B125" s="6">
        <v>7011</v>
      </c>
      <c r="C125" s="7"/>
      <c r="D125" s="37">
        <v>1</v>
      </c>
      <c r="E125" s="37">
        <v>1</v>
      </c>
      <c r="F125" s="37">
        <v>1</v>
      </c>
      <c r="G125" s="37">
        <v>1</v>
      </c>
      <c r="H125" s="37">
        <v>1</v>
      </c>
      <c r="I125" s="37">
        <v>1</v>
      </c>
      <c r="J125" s="37">
        <v>1</v>
      </c>
    </row>
    <row r="126" spans="1:19" x14ac:dyDescent="0.2">
      <c r="A126" s="36" t="s">
        <v>113</v>
      </c>
      <c r="B126" s="6">
        <v>7012</v>
      </c>
      <c r="C126" s="7"/>
      <c r="D126" s="37">
        <v>111</v>
      </c>
      <c r="E126" s="37">
        <v>111</v>
      </c>
      <c r="F126" s="37">
        <v>105.25</v>
      </c>
      <c r="G126" s="37">
        <v>105.25</v>
      </c>
      <c r="H126" s="37">
        <v>105.25</v>
      </c>
      <c r="I126" s="37">
        <v>105.25</v>
      </c>
      <c r="J126" s="37">
        <v>105.25</v>
      </c>
    </row>
    <row r="127" spans="1:19" x14ac:dyDescent="0.2">
      <c r="A127" s="36" t="s">
        <v>114</v>
      </c>
      <c r="B127" s="6">
        <v>7013</v>
      </c>
      <c r="C127" s="7"/>
      <c r="D127" s="37">
        <v>30</v>
      </c>
      <c r="E127" s="37">
        <v>30</v>
      </c>
      <c r="F127" s="37">
        <v>26</v>
      </c>
      <c r="G127" s="37">
        <v>26</v>
      </c>
      <c r="H127" s="37">
        <v>26</v>
      </c>
      <c r="I127" s="37">
        <v>26</v>
      </c>
      <c r="J127" s="37">
        <v>26</v>
      </c>
    </row>
    <row r="128" spans="1:19" x14ac:dyDescent="0.2">
      <c r="A128" s="36" t="s">
        <v>115</v>
      </c>
      <c r="B128" s="6">
        <v>7014</v>
      </c>
      <c r="C128" s="7"/>
      <c r="D128" s="37">
        <v>240</v>
      </c>
      <c r="E128" s="37">
        <v>240</v>
      </c>
      <c r="F128" s="37">
        <v>187.5</v>
      </c>
      <c r="G128" s="37">
        <v>187.5</v>
      </c>
      <c r="H128" s="37">
        <v>187.5</v>
      </c>
      <c r="I128" s="37">
        <v>187.5</v>
      </c>
      <c r="J128" s="37">
        <v>187.5</v>
      </c>
      <c r="S128" s="72"/>
    </row>
    <row r="129" spans="1:11" x14ac:dyDescent="0.2">
      <c r="A129" s="36" t="s">
        <v>116</v>
      </c>
      <c r="B129" s="6">
        <v>7015</v>
      </c>
      <c r="C129" s="7"/>
      <c r="D129" s="37">
        <v>131</v>
      </c>
      <c r="E129" s="37">
        <v>131</v>
      </c>
      <c r="F129" s="37">
        <v>77</v>
      </c>
      <c r="G129" s="37">
        <v>77</v>
      </c>
      <c r="H129" s="37">
        <v>77</v>
      </c>
      <c r="I129" s="37">
        <v>77</v>
      </c>
      <c r="J129" s="37">
        <v>77</v>
      </c>
    </row>
    <row r="130" spans="1:11" x14ac:dyDescent="0.2">
      <c r="A130" s="36" t="s">
        <v>117</v>
      </c>
      <c r="B130" s="6">
        <v>7016</v>
      </c>
      <c r="C130" s="7"/>
      <c r="D130" s="37">
        <v>87</v>
      </c>
      <c r="E130" s="37">
        <v>87</v>
      </c>
      <c r="F130" s="37">
        <v>48</v>
      </c>
      <c r="G130" s="37">
        <v>48</v>
      </c>
      <c r="H130" s="37">
        <v>48</v>
      </c>
      <c r="I130" s="37">
        <v>48</v>
      </c>
      <c r="J130" s="37">
        <v>48</v>
      </c>
    </row>
    <row r="131" spans="1:11" x14ac:dyDescent="0.2">
      <c r="A131" s="5" t="s">
        <v>143</v>
      </c>
      <c r="B131" s="6">
        <v>7020</v>
      </c>
      <c r="C131" s="7"/>
      <c r="D131" s="7">
        <f>D132+D133+D134++D135+D136+D137</f>
        <v>45236.2</v>
      </c>
      <c r="E131" s="7">
        <v>45236.2</v>
      </c>
      <c r="F131" s="7">
        <f t="shared" ref="F131:F137" si="14">G131+H131+I131+J131</f>
        <v>78080</v>
      </c>
      <c r="G131" s="7">
        <f>G132+G133+G134+G135+G136+G137</f>
        <v>19520</v>
      </c>
      <c r="H131" s="7">
        <f t="shared" ref="H131" si="15">H132+H133+H134+H135+H136+H137</f>
        <v>19520</v>
      </c>
      <c r="I131" s="7">
        <f>I132+I133+I134+I135+I136+I137</f>
        <v>19520</v>
      </c>
      <c r="J131" s="7">
        <f t="shared" ref="J131" si="16">J132+J133+J134+J135+J136+J137</f>
        <v>19520</v>
      </c>
      <c r="K131" s="71">
        <f>J131/3</f>
        <v>6506.666666666667</v>
      </c>
    </row>
    <row r="132" spans="1:11" x14ac:dyDescent="0.2">
      <c r="A132" s="36" t="s">
        <v>112</v>
      </c>
      <c r="B132" s="6">
        <v>7021</v>
      </c>
      <c r="C132" s="7"/>
      <c r="D132" s="7">
        <v>381.4</v>
      </c>
      <c r="E132" s="7">
        <v>381.4</v>
      </c>
      <c r="F132" s="7">
        <f t="shared" si="14"/>
        <v>569.20000000000005</v>
      </c>
      <c r="G132" s="7">
        <v>142.30000000000001</v>
      </c>
      <c r="H132" s="7">
        <v>142.30000000000001</v>
      </c>
      <c r="I132" s="7">
        <v>142.30000000000001</v>
      </c>
      <c r="J132" s="7">
        <v>142.30000000000001</v>
      </c>
      <c r="K132" s="71">
        <f t="shared" ref="K132:K137" si="17">J132/3</f>
        <v>47.433333333333337</v>
      </c>
    </row>
    <row r="133" spans="1:11" x14ac:dyDescent="0.2">
      <c r="A133" s="36" t="s">
        <v>113</v>
      </c>
      <c r="B133" s="6">
        <v>7022</v>
      </c>
      <c r="C133" s="7"/>
      <c r="D133" s="7">
        <v>11098.5</v>
      </c>
      <c r="E133" s="7">
        <v>11098.5</v>
      </c>
      <c r="F133" s="7">
        <f t="shared" si="14"/>
        <v>25400</v>
      </c>
      <c r="G133" s="7">
        <v>6350</v>
      </c>
      <c r="H133" s="7">
        <v>6350</v>
      </c>
      <c r="I133" s="7">
        <v>6350</v>
      </c>
      <c r="J133" s="7">
        <v>6350</v>
      </c>
      <c r="K133" s="71">
        <f t="shared" si="17"/>
        <v>2116.6666666666665</v>
      </c>
    </row>
    <row r="134" spans="1:11" x14ac:dyDescent="0.2">
      <c r="A134" s="36" t="s">
        <v>114</v>
      </c>
      <c r="B134" s="6">
        <v>7033</v>
      </c>
      <c r="C134" s="7"/>
      <c r="D134" s="7">
        <v>2996.9</v>
      </c>
      <c r="E134" s="7">
        <v>2996.9</v>
      </c>
      <c r="F134" s="7">
        <f t="shared" si="14"/>
        <v>4600</v>
      </c>
      <c r="G134" s="7">
        <v>1150</v>
      </c>
      <c r="H134" s="7">
        <v>1150</v>
      </c>
      <c r="I134" s="7">
        <v>1150</v>
      </c>
      <c r="J134" s="7">
        <v>1150</v>
      </c>
      <c r="K134" s="71">
        <f t="shared" si="17"/>
        <v>383.33333333333331</v>
      </c>
    </row>
    <row r="135" spans="1:11" x14ac:dyDescent="0.2">
      <c r="A135" s="36" t="s">
        <v>115</v>
      </c>
      <c r="B135" s="6">
        <v>7024</v>
      </c>
      <c r="C135" s="7"/>
      <c r="D135" s="7">
        <v>19011.400000000001</v>
      </c>
      <c r="E135" s="7">
        <v>19011.400000000001</v>
      </c>
      <c r="F135" s="7">
        <f t="shared" si="14"/>
        <v>32370.799999999999</v>
      </c>
      <c r="G135" s="7">
        <v>8092.7</v>
      </c>
      <c r="H135" s="7">
        <v>8092.7</v>
      </c>
      <c r="I135" s="7">
        <v>8092.7</v>
      </c>
      <c r="J135" s="7">
        <v>8092.7</v>
      </c>
      <c r="K135" s="71">
        <f t="shared" si="17"/>
        <v>2697.5666666666666</v>
      </c>
    </row>
    <row r="136" spans="1:11" x14ac:dyDescent="0.2">
      <c r="A136" s="36" t="s">
        <v>116</v>
      </c>
      <c r="B136" s="6">
        <v>7025</v>
      </c>
      <c r="C136" s="7"/>
      <c r="D136" s="7">
        <v>8442.2000000000007</v>
      </c>
      <c r="E136" s="7">
        <v>8442.2000000000007</v>
      </c>
      <c r="F136" s="7">
        <f t="shared" si="14"/>
        <v>9200</v>
      </c>
      <c r="G136" s="7">
        <v>2300</v>
      </c>
      <c r="H136" s="7">
        <v>2300</v>
      </c>
      <c r="I136" s="7">
        <v>2300</v>
      </c>
      <c r="J136" s="7">
        <v>2300</v>
      </c>
      <c r="K136" s="71">
        <f t="shared" si="17"/>
        <v>766.66666666666663</v>
      </c>
    </row>
    <row r="137" spans="1:11" x14ac:dyDescent="0.2">
      <c r="A137" s="36" t="s">
        <v>117</v>
      </c>
      <c r="B137" s="6">
        <v>7026</v>
      </c>
      <c r="C137" s="7"/>
      <c r="D137" s="7">
        <v>3305.8</v>
      </c>
      <c r="E137" s="7">
        <v>3305.8</v>
      </c>
      <c r="F137" s="7">
        <f t="shared" si="14"/>
        <v>5940</v>
      </c>
      <c r="G137" s="7">
        <v>1485</v>
      </c>
      <c r="H137" s="7">
        <v>1485</v>
      </c>
      <c r="I137" s="7">
        <v>1485</v>
      </c>
      <c r="J137" s="7">
        <v>1485</v>
      </c>
      <c r="K137" s="71">
        <f t="shared" si="17"/>
        <v>495</v>
      </c>
    </row>
    <row r="138" spans="1:11" ht="20.25" customHeight="1" x14ac:dyDescent="0.2">
      <c r="A138" s="36" t="s">
        <v>118</v>
      </c>
      <c r="B138" s="6">
        <v>7030</v>
      </c>
      <c r="C138" s="7"/>
      <c r="D138" s="7"/>
      <c r="E138" s="7"/>
      <c r="F138" s="7">
        <f>(F131/F124/12)</f>
        <v>14.629941914933482</v>
      </c>
      <c r="G138" s="7">
        <f>(G131/G124/3)</f>
        <v>14.629941914933482</v>
      </c>
      <c r="H138" s="7">
        <f>(H131/H124/3)</f>
        <v>14.629941914933482</v>
      </c>
      <c r="I138" s="7">
        <f>(I131/I124/3)</f>
        <v>14.629941914933482</v>
      </c>
      <c r="J138" s="7">
        <f>(J131/J124/3)</f>
        <v>14.629941914933482</v>
      </c>
    </row>
    <row r="139" spans="1:11" x14ac:dyDescent="0.2">
      <c r="A139" s="36" t="s">
        <v>112</v>
      </c>
      <c r="B139" s="6">
        <v>7031</v>
      </c>
      <c r="C139" s="7"/>
      <c r="D139" s="7">
        <f t="shared" ref="D139:F144" si="18">D132/D125/12</f>
        <v>31.783333333333331</v>
      </c>
      <c r="E139" s="7">
        <f t="shared" si="18"/>
        <v>31.783333333333331</v>
      </c>
      <c r="F139" s="7">
        <f t="shared" si="18"/>
        <v>47.433333333333337</v>
      </c>
      <c r="G139" s="7">
        <f t="shared" ref="G139:G144" si="19">G132/G125/3</f>
        <v>47.433333333333337</v>
      </c>
      <c r="H139" s="7">
        <f t="shared" ref="H139:J139" si="20">H132/H125/3</f>
        <v>47.433333333333337</v>
      </c>
      <c r="I139" s="7">
        <f t="shared" si="20"/>
        <v>47.433333333333337</v>
      </c>
      <c r="J139" s="7">
        <f t="shared" si="20"/>
        <v>47.433333333333337</v>
      </c>
    </row>
    <row r="140" spans="1:11" x14ac:dyDescent="0.2">
      <c r="A140" s="36" t="s">
        <v>113</v>
      </c>
      <c r="B140" s="6">
        <v>7032</v>
      </c>
      <c r="C140" s="7"/>
      <c r="D140" s="7">
        <f t="shared" si="18"/>
        <v>8.3322072072072064</v>
      </c>
      <c r="E140" s="7">
        <f t="shared" si="18"/>
        <v>8.3322072072072064</v>
      </c>
      <c r="F140" s="7">
        <f t="shared" si="18"/>
        <v>20.110847189231986</v>
      </c>
      <c r="G140" s="7">
        <f t="shared" si="19"/>
        <v>20.110847189231986</v>
      </c>
      <c r="H140" s="7">
        <f t="shared" ref="H140:J140" si="21">H133/H126/3</f>
        <v>20.110847189231986</v>
      </c>
      <c r="I140" s="7">
        <f>I133/I126/3</f>
        <v>20.110847189231986</v>
      </c>
      <c r="J140" s="7">
        <f t="shared" si="21"/>
        <v>20.110847189231986</v>
      </c>
    </row>
    <row r="141" spans="1:11" x14ac:dyDescent="0.2">
      <c r="A141" s="36" t="s">
        <v>114</v>
      </c>
      <c r="B141" s="6">
        <v>7033</v>
      </c>
      <c r="C141" s="7"/>
      <c r="D141" s="7">
        <f t="shared" si="18"/>
        <v>8.3247222222222224</v>
      </c>
      <c r="E141" s="7">
        <f t="shared" si="18"/>
        <v>8.3247222222222224</v>
      </c>
      <c r="F141" s="7">
        <f>F134/F127/12</f>
        <v>14.743589743589745</v>
      </c>
      <c r="G141" s="7">
        <f t="shared" si="19"/>
        <v>14.743589743589745</v>
      </c>
      <c r="H141" s="7">
        <f t="shared" ref="H141:I141" si="22">H134/H127/3</f>
        <v>14.743589743589745</v>
      </c>
      <c r="I141" s="7">
        <f t="shared" si="22"/>
        <v>14.743589743589745</v>
      </c>
      <c r="J141" s="7">
        <f>J134/J127/3</f>
        <v>14.743589743589745</v>
      </c>
    </row>
    <row r="142" spans="1:11" x14ac:dyDescent="0.2">
      <c r="A142" s="36" t="s">
        <v>115</v>
      </c>
      <c r="B142" s="6">
        <v>7034</v>
      </c>
      <c r="C142" s="7"/>
      <c r="D142" s="7">
        <f t="shared" si="18"/>
        <v>6.6011805555555556</v>
      </c>
      <c r="E142" s="7">
        <f t="shared" si="18"/>
        <v>6.6011805555555556</v>
      </c>
      <c r="F142" s="7">
        <f t="shared" si="18"/>
        <v>14.387022222222221</v>
      </c>
      <c r="G142" s="7">
        <f t="shared" si="19"/>
        <v>14.387022222222221</v>
      </c>
      <c r="H142" s="7">
        <f t="shared" ref="H142:J142" si="23">H135/H128/3</f>
        <v>14.387022222222221</v>
      </c>
      <c r="I142" s="7">
        <f t="shared" si="23"/>
        <v>14.387022222222221</v>
      </c>
      <c r="J142" s="7">
        <f t="shared" si="23"/>
        <v>14.387022222222221</v>
      </c>
    </row>
    <row r="143" spans="1:11" x14ac:dyDescent="0.2">
      <c r="A143" s="36" t="s">
        <v>116</v>
      </c>
      <c r="B143" s="6">
        <v>7035</v>
      </c>
      <c r="C143" s="7"/>
      <c r="D143" s="7">
        <f t="shared" si="18"/>
        <v>5.3703562340966924</v>
      </c>
      <c r="E143" s="7">
        <f t="shared" si="18"/>
        <v>5.3703562340966924</v>
      </c>
      <c r="F143" s="7">
        <f t="shared" si="18"/>
        <v>9.9567099567099557</v>
      </c>
      <c r="G143" s="7">
        <f>G136/G129/3</f>
        <v>9.9567099567099557</v>
      </c>
      <c r="H143" s="7">
        <f t="shared" ref="H143:J143" si="24">H136/H129/3</f>
        <v>9.9567099567099557</v>
      </c>
      <c r="I143" s="7">
        <f t="shared" si="24"/>
        <v>9.9567099567099557</v>
      </c>
      <c r="J143" s="7">
        <f t="shared" si="24"/>
        <v>9.9567099567099557</v>
      </c>
    </row>
    <row r="144" spans="1:11" x14ac:dyDescent="0.2">
      <c r="A144" s="36" t="s">
        <v>117</v>
      </c>
      <c r="B144" s="6">
        <v>7036</v>
      </c>
      <c r="C144" s="7"/>
      <c r="D144" s="7">
        <f t="shared" si="18"/>
        <v>3.1664750957854406</v>
      </c>
      <c r="E144" s="7">
        <f t="shared" si="18"/>
        <v>3.1664750957854406</v>
      </c>
      <c r="F144" s="7">
        <f t="shared" si="18"/>
        <v>10.3125</v>
      </c>
      <c r="G144" s="7">
        <f t="shared" si="19"/>
        <v>10.3125</v>
      </c>
      <c r="H144" s="7">
        <f t="shared" ref="H144:J144" si="25">H137/H130/3</f>
        <v>10.3125</v>
      </c>
      <c r="I144" s="7">
        <f t="shared" si="25"/>
        <v>10.3125</v>
      </c>
      <c r="J144" s="7">
        <f t="shared" si="25"/>
        <v>10.3125</v>
      </c>
    </row>
    <row r="145" spans="1:10" x14ac:dyDescent="0.2">
      <c r="A145" s="36" t="s">
        <v>119</v>
      </c>
      <c r="B145" s="6">
        <v>7040</v>
      </c>
      <c r="C145" s="7"/>
      <c r="D145" s="7"/>
      <c r="E145" s="7"/>
      <c r="F145" s="7"/>
      <c r="G145" s="7"/>
      <c r="H145" s="7"/>
      <c r="I145" s="7"/>
      <c r="J145" s="7"/>
    </row>
    <row r="146" spans="1:10" x14ac:dyDescent="0.2">
      <c r="A146" s="36" t="s">
        <v>112</v>
      </c>
      <c r="B146" s="6">
        <v>7041</v>
      </c>
      <c r="C146" s="7"/>
      <c r="D146" s="7"/>
      <c r="E146" s="7"/>
      <c r="F146" s="7"/>
      <c r="G146" s="7"/>
      <c r="H146" s="7"/>
      <c r="I146" s="7"/>
      <c r="J146" s="7"/>
    </row>
    <row r="147" spans="1:10" x14ac:dyDescent="0.2">
      <c r="A147" s="36" t="s">
        <v>113</v>
      </c>
      <c r="B147" s="6">
        <v>7042</v>
      </c>
      <c r="C147" s="7"/>
      <c r="D147" s="7"/>
      <c r="E147" s="7"/>
      <c r="F147" s="7"/>
      <c r="G147" s="7"/>
      <c r="H147" s="7"/>
      <c r="I147" s="7"/>
      <c r="J147" s="7"/>
    </row>
    <row r="148" spans="1:10" x14ac:dyDescent="0.2">
      <c r="A148" s="36" t="s">
        <v>114</v>
      </c>
      <c r="B148" s="6">
        <v>7043</v>
      </c>
      <c r="C148" s="7"/>
      <c r="D148" s="7"/>
      <c r="E148" s="7"/>
      <c r="F148" s="7"/>
      <c r="G148" s="7"/>
      <c r="H148" s="7"/>
      <c r="I148" s="7"/>
      <c r="J148" s="7"/>
    </row>
    <row r="149" spans="1:10" x14ac:dyDescent="0.2">
      <c r="A149" s="36" t="s">
        <v>115</v>
      </c>
      <c r="B149" s="6">
        <v>7044</v>
      </c>
      <c r="C149" s="7"/>
      <c r="D149" s="7"/>
      <c r="E149" s="7"/>
      <c r="F149" s="7"/>
      <c r="G149" s="7"/>
      <c r="H149" s="7"/>
      <c r="I149" s="7"/>
      <c r="J149" s="7"/>
    </row>
    <row r="150" spans="1:10" x14ac:dyDescent="0.2">
      <c r="A150" s="36" t="s">
        <v>116</v>
      </c>
      <c r="B150" s="6">
        <v>7045</v>
      </c>
      <c r="C150" s="7"/>
      <c r="D150" s="7"/>
      <c r="E150" s="7"/>
      <c r="F150" s="7"/>
      <c r="G150" s="7"/>
      <c r="H150" s="7"/>
      <c r="I150" s="7"/>
      <c r="J150" s="7"/>
    </row>
    <row r="151" spans="1:10" x14ac:dyDescent="0.2">
      <c r="A151" s="36" t="s">
        <v>117</v>
      </c>
      <c r="B151" s="6">
        <v>7046</v>
      </c>
      <c r="C151" s="7"/>
      <c r="D151" s="7"/>
      <c r="E151" s="7"/>
      <c r="F151" s="7"/>
      <c r="G151" s="7"/>
      <c r="H151" s="7"/>
      <c r="I151" s="7"/>
      <c r="J151" s="7"/>
    </row>
    <row r="152" spans="1:10" x14ac:dyDescent="0.2">
      <c r="A152" s="38"/>
      <c r="B152" s="39"/>
      <c r="C152" s="40"/>
      <c r="D152" s="40"/>
      <c r="E152" s="40"/>
      <c r="F152" s="40"/>
      <c r="G152" s="40"/>
      <c r="H152" s="40"/>
      <c r="I152" s="40"/>
      <c r="J152" s="40"/>
    </row>
    <row r="153" spans="1:10" x14ac:dyDescent="0.2">
      <c r="A153" s="41" t="s">
        <v>135</v>
      </c>
      <c r="B153" s="39"/>
      <c r="C153" s="79" t="s">
        <v>75</v>
      </c>
      <c r="D153" s="79"/>
      <c r="E153" s="79"/>
      <c r="F153" s="79"/>
      <c r="G153" s="42"/>
      <c r="H153" s="80" t="s">
        <v>155</v>
      </c>
      <c r="I153" s="80"/>
      <c r="J153" s="80"/>
    </row>
    <row r="154" spans="1:10" x14ac:dyDescent="0.2">
      <c r="A154" s="43" t="s">
        <v>76</v>
      </c>
      <c r="B154" s="15"/>
      <c r="C154" s="75" t="s">
        <v>77</v>
      </c>
      <c r="D154" s="75"/>
      <c r="E154" s="75"/>
      <c r="F154" s="75"/>
      <c r="G154" s="44"/>
      <c r="H154" s="76" t="s">
        <v>78</v>
      </c>
      <c r="I154" s="76"/>
      <c r="J154" s="76"/>
    </row>
    <row r="155" spans="1:10" x14ac:dyDescent="0.2">
      <c r="A155" s="45"/>
      <c r="B155" s="39"/>
      <c r="C155" s="79"/>
      <c r="D155" s="79"/>
      <c r="E155" s="79"/>
      <c r="F155" s="79"/>
      <c r="G155" s="42"/>
      <c r="H155" s="81"/>
      <c r="I155" s="81"/>
      <c r="J155" s="81"/>
    </row>
    <row r="156" spans="1:10" s="21" customFormat="1" x14ac:dyDescent="0.2">
      <c r="A156" s="43"/>
      <c r="B156" s="15"/>
      <c r="C156" s="75"/>
      <c r="D156" s="75"/>
      <c r="E156" s="75"/>
      <c r="F156" s="75"/>
      <c r="G156" s="44"/>
      <c r="H156" s="76"/>
      <c r="I156" s="76"/>
      <c r="J156" s="76"/>
    </row>
    <row r="157" spans="1:10" x14ac:dyDescent="0.2">
      <c r="A157" s="38"/>
      <c r="C157" s="46"/>
      <c r="D157" s="47"/>
      <c r="E157" s="47"/>
      <c r="F157" s="47"/>
      <c r="G157" s="47"/>
      <c r="H157" s="47"/>
      <c r="I157" s="47"/>
      <c r="J157" s="47"/>
    </row>
    <row r="158" spans="1:10" x14ac:dyDescent="0.2">
      <c r="A158" s="38"/>
      <c r="C158" s="46"/>
      <c r="D158" s="47"/>
      <c r="E158" s="47"/>
      <c r="F158" s="47"/>
      <c r="G158" s="47"/>
      <c r="H158" s="47"/>
      <c r="I158" s="47"/>
      <c r="J158" s="47"/>
    </row>
    <row r="159" spans="1:10" x14ac:dyDescent="0.2">
      <c r="A159" s="38"/>
      <c r="C159" s="46"/>
      <c r="D159" s="47"/>
      <c r="E159" s="47"/>
      <c r="F159" s="47"/>
      <c r="G159" s="47"/>
      <c r="H159" s="47"/>
      <c r="I159" s="47"/>
      <c r="J159" s="47"/>
    </row>
    <row r="160" spans="1:10" x14ac:dyDescent="0.2">
      <c r="A160" s="38"/>
      <c r="C160" s="46"/>
      <c r="D160" s="47"/>
      <c r="E160" s="47"/>
      <c r="F160" s="47"/>
      <c r="G160" s="47"/>
      <c r="H160" s="47"/>
      <c r="I160" s="47"/>
      <c r="J160" s="47"/>
    </row>
    <row r="161" spans="1:10" x14ac:dyDescent="0.2">
      <c r="A161" s="38"/>
      <c r="C161" s="46"/>
      <c r="D161" s="47"/>
      <c r="E161" s="47"/>
      <c r="F161" s="47"/>
      <c r="G161" s="47"/>
      <c r="H161" s="47"/>
      <c r="I161" s="47"/>
      <c r="J161" s="47"/>
    </row>
    <row r="162" spans="1:10" x14ac:dyDescent="0.2">
      <c r="A162" s="38"/>
      <c r="C162" s="46"/>
      <c r="D162" s="47"/>
      <c r="E162" s="47"/>
      <c r="F162" s="47"/>
      <c r="G162" s="47"/>
      <c r="H162" s="47"/>
      <c r="I162" s="47"/>
      <c r="J162" s="47"/>
    </row>
    <row r="163" spans="1:10" x14ac:dyDescent="0.2">
      <c r="A163" s="38"/>
      <c r="C163" s="46"/>
      <c r="D163" s="47"/>
      <c r="E163" s="47"/>
      <c r="F163" s="47"/>
      <c r="G163" s="47"/>
      <c r="H163" s="47"/>
      <c r="I163" s="47"/>
      <c r="J163" s="47"/>
    </row>
    <row r="164" spans="1:10" x14ac:dyDescent="0.2">
      <c r="A164" s="38"/>
      <c r="C164" s="46"/>
      <c r="D164" s="47"/>
      <c r="E164" s="47"/>
      <c r="F164" s="47"/>
      <c r="G164" s="47"/>
      <c r="H164" s="47"/>
      <c r="I164" s="47"/>
      <c r="J164" s="47"/>
    </row>
    <row r="165" spans="1:10" x14ac:dyDescent="0.2">
      <c r="A165" s="38"/>
      <c r="C165" s="46"/>
      <c r="D165" s="47"/>
      <c r="E165" s="47"/>
      <c r="F165" s="47"/>
      <c r="G165" s="47"/>
      <c r="H165" s="47"/>
      <c r="I165" s="47"/>
      <c r="J165" s="47"/>
    </row>
    <row r="166" spans="1:10" x14ac:dyDescent="0.2">
      <c r="A166" s="38"/>
      <c r="C166" s="46"/>
      <c r="D166" s="47"/>
      <c r="E166" s="47"/>
      <c r="F166" s="47"/>
      <c r="G166" s="47"/>
      <c r="H166" s="47"/>
      <c r="I166" s="47"/>
      <c r="J166" s="47"/>
    </row>
    <row r="167" spans="1:10" x14ac:dyDescent="0.2">
      <c r="A167" s="38"/>
      <c r="C167" s="46"/>
      <c r="D167" s="47"/>
      <c r="E167" s="47"/>
      <c r="F167" s="47"/>
      <c r="G167" s="47"/>
      <c r="H167" s="47"/>
      <c r="I167" s="47"/>
      <c r="J167" s="47"/>
    </row>
    <row r="168" spans="1:10" x14ac:dyDescent="0.2">
      <c r="A168" s="38"/>
      <c r="C168" s="46"/>
      <c r="D168" s="47"/>
      <c r="E168" s="47"/>
      <c r="F168" s="47"/>
      <c r="G168" s="47"/>
      <c r="H168" s="47"/>
      <c r="I168" s="47"/>
      <c r="J168" s="47"/>
    </row>
    <row r="169" spans="1:10" x14ac:dyDescent="0.2">
      <c r="A169" s="38"/>
      <c r="C169" s="46"/>
      <c r="D169" s="47"/>
      <c r="E169" s="47"/>
      <c r="F169" s="47"/>
      <c r="G169" s="47"/>
      <c r="H169" s="47"/>
      <c r="I169" s="47"/>
      <c r="J169" s="47"/>
    </row>
    <row r="170" spans="1:10" x14ac:dyDescent="0.2">
      <c r="A170" s="38"/>
      <c r="C170" s="46"/>
      <c r="D170" s="47"/>
      <c r="E170" s="47"/>
      <c r="F170" s="47"/>
      <c r="G170" s="47"/>
      <c r="H170" s="47"/>
      <c r="I170" s="47"/>
      <c r="J170" s="47"/>
    </row>
    <row r="171" spans="1:10" x14ac:dyDescent="0.2">
      <c r="A171" s="38"/>
      <c r="C171" s="46"/>
      <c r="D171" s="47"/>
      <c r="E171" s="47"/>
      <c r="F171" s="47"/>
      <c r="G171" s="47"/>
      <c r="H171" s="47"/>
      <c r="I171" s="47"/>
      <c r="J171" s="47"/>
    </row>
    <row r="172" spans="1:10" x14ac:dyDescent="0.2">
      <c r="A172" s="38"/>
      <c r="C172" s="46"/>
      <c r="D172" s="47"/>
      <c r="E172" s="47"/>
      <c r="F172" s="47"/>
      <c r="G172" s="47"/>
      <c r="H172" s="47"/>
      <c r="I172" s="47"/>
      <c r="J172" s="47"/>
    </row>
    <row r="173" spans="1:10" x14ac:dyDescent="0.2">
      <c r="A173" s="38"/>
      <c r="C173" s="46"/>
      <c r="D173" s="47"/>
      <c r="E173" s="47"/>
      <c r="F173" s="47"/>
      <c r="G173" s="47"/>
      <c r="H173" s="47"/>
      <c r="I173" s="47"/>
      <c r="J173" s="47"/>
    </row>
    <row r="174" spans="1:10" x14ac:dyDescent="0.2">
      <c r="A174" s="38"/>
      <c r="C174" s="46"/>
      <c r="D174" s="47"/>
      <c r="E174" s="47"/>
      <c r="F174" s="47"/>
      <c r="G174" s="47"/>
      <c r="H174" s="47"/>
      <c r="I174" s="47"/>
      <c r="J174" s="47"/>
    </row>
    <row r="175" spans="1:10" x14ac:dyDescent="0.2">
      <c r="A175" s="38"/>
      <c r="C175" s="46"/>
      <c r="D175" s="47"/>
      <c r="E175" s="47"/>
      <c r="F175" s="47"/>
      <c r="G175" s="47"/>
      <c r="H175" s="47"/>
      <c r="I175" s="47"/>
      <c r="J175" s="47"/>
    </row>
    <row r="176" spans="1:10" x14ac:dyDescent="0.2">
      <c r="A176" s="38"/>
      <c r="C176" s="46"/>
      <c r="D176" s="47"/>
      <c r="E176" s="47"/>
      <c r="F176" s="47"/>
      <c r="G176" s="47"/>
      <c r="H176" s="47"/>
      <c r="I176" s="47"/>
      <c r="J176" s="47"/>
    </row>
    <row r="177" spans="1:10" x14ac:dyDescent="0.2">
      <c r="A177" s="38"/>
      <c r="C177" s="46"/>
      <c r="D177" s="47"/>
      <c r="E177" s="47"/>
      <c r="F177" s="47"/>
      <c r="G177" s="47"/>
      <c r="H177" s="47"/>
      <c r="I177" s="47"/>
      <c r="J177" s="47"/>
    </row>
    <row r="178" spans="1:10" x14ac:dyDescent="0.2">
      <c r="A178" s="38"/>
      <c r="C178" s="46"/>
      <c r="D178" s="47"/>
      <c r="E178" s="47"/>
      <c r="F178" s="47"/>
      <c r="G178" s="47"/>
      <c r="H178" s="47"/>
      <c r="I178" s="47"/>
      <c r="J178" s="47"/>
    </row>
    <row r="179" spans="1:10" x14ac:dyDescent="0.2">
      <c r="A179" s="38"/>
      <c r="C179" s="46"/>
      <c r="D179" s="47"/>
      <c r="E179" s="47"/>
      <c r="F179" s="47"/>
      <c r="G179" s="47"/>
      <c r="H179" s="47"/>
      <c r="I179" s="47"/>
      <c r="J179" s="47"/>
    </row>
    <row r="180" spans="1:10" x14ac:dyDescent="0.2">
      <c r="A180" s="38"/>
      <c r="C180" s="46"/>
      <c r="D180" s="47"/>
      <c r="E180" s="47"/>
      <c r="F180" s="47"/>
      <c r="G180" s="47"/>
      <c r="H180" s="47"/>
      <c r="I180" s="47"/>
      <c r="J180" s="47"/>
    </row>
    <row r="181" spans="1:10" x14ac:dyDescent="0.2">
      <c r="A181" s="38"/>
      <c r="C181" s="46"/>
      <c r="D181" s="47"/>
      <c r="E181" s="47"/>
      <c r="F181" s="47"/>
      <c r="G181" s="47"/>
      <c r="H181" s="47"/>
      <c r="I181" s="47"/>
      <c r="J181" s="47"/>
    </row>
    <row r="182" spans="1:10" x14ac:dyDescent="0.2">
      <c r="A182" s="38"/>
      <c r="C182" s="46"/>
      <c r="D182" s="47"/>
      <c r="E182" s="47"/>
      <c r="F182" s="47"/>
      <c r="G182" s="47"/>
      <c r="H182" s="47"/>
      <c r="I182" s="47"/>
      <c r="J182" s="47"/>
    </row>
    <row r="183" spans="1:10" x14ac:dyDescent="0.2">
      <c r="A183" s="38"/>
      <c r="C183" s="46"/>
      <c r="D183" s="47"/>
      <c r="E183" s="47"/>
      <c r="F183" s="47"/>
      <c r="G183" s="47"/>
      <c r="H183" s="47"/>
      <c r="I183" s="47"/>
      <c r="J183" s="47"/>
    </row>
    <row r="184" spans="1:10" x14ac:dyDescent="0.2">
      <c r="A184" s="38"/>
      <c r="C184" s="46"/>
      <c r="D184" s="47"/>
      <c r="E184" s="47"/>
      <c r="F184" s="47"/>
      <c r="G184" s="47"/>
      <c r="H184" s="47"/>
      <c r="I184" s="47"/>
      <c r="J184" s="47"/>
    </row>
    <row r="185" spans="1:10" x14ac:dyDescent="0.2">
      <c r="A185" s="38"/>
      <c r="C185" s="46"/>
      <c r="D185" s="47"/>
      <c r="E185" s="47"/>
      <c r="F185" s="47"/>
      <c r="G185" s="47"/>
      <c r="H185" s="47"/>
      <c r="I185" s="47"/>
      <c r="J185" s="47"/>
    </row>
    <row r="186" spans="1:10" x14ac:dyDescent="0.2">
      <c r="A186" s="38"/>
      <c r="C186" s="46"/>
      <c r="D186" s="47"/>
      <c r="E186" s="47"/>
      <c r="F186" s="47"/>
      <c r="G186" s="47"/>
      <c r="H186" s="47"/>
      <c r="I186" s="47"/>
      <c r="J186" s="47"/>
    </row>
    <row r="187" spans="1:10" x14ac:dyDescent="0.2">
      <c r="A187" s="38"/>
      <c r="C187" s="46"/>
      <c r="D187" s="47"/>
      <c r="E187" s="47"/>
      <c r="F187" s="47"/>
      <c r="G187" s="47"/>
      <c r="H187" s="47"/>
      <c r="I187" s="47"/>
      <c r="J187" s="47"/>
    </row>
    <row r="188" spans="1:10" x14ac:dyDescent="0.2">
      <c r="A188" s="38"/>
      <c r="C188" s="46"/>
      <c r="D188" s="47"/>
      <c r="E188" s="47"/>
      <c r="F188" s="47"/>
      <c r="G188" s="47"/>
      <c r="H188" s="47"/>
      <c r="I188" s="47"/>
      <c r="J188" s="47"/>
    </row>
    <row r="189" spans="1:10" x14ac:dyDescent="0.2">
      <c r="A189" s="38"/>
      <c r="C189" s="46"/>
      <c r="D189" s="47"/>
      <c r="E189" s="47"/>
      <c r="F189" s="47"/>
      <c r="G189" s="47"/>
      <c r="H189" s="47"/>
      <c r="I189" s="47"/>
      <c r="J189" s="47"/>
    </row>
    <row r="190" spans="1:10" x14ac:dyDescent="0.2">
      <c r="A190" s="38"/>
      <c r="C190" s="46"/>
      <c r="D190" s="47"/>
      <c r="E190" s="47"/>
      <c r="F190" s="47"/>
      <c r="G190" s="47"/>
      <c r="H190" s="47"/>
      <c r="I190" s="47"/>
      <c r="J190" s="47"/>
    </row>
    <row r="191" spans="1:10" x14ac:dyDescent="0.2">
      <c r="A191" s="38"/>
      <c r="C191" s="46"/>
      <c r="D191" s="47"/>
      <c r="E191" s="47"/>
      <c r="F191" s="47"/>
      <c r="G191" s="47"/>
      <c r="H191" s="47"/>
      <c r="I191" s="47"/>
      <c r="J191" s="47"/>
    </row>
    <row r="192" spans="1:10" x14ac:dyDescent="0.2">
      <c r="A192" s="38"/>
      <c r="C192" s="46"/>
      <c r="D192" s="47"/>
      <c r="E192" s="47"/>
      <c r="F192" s="47"/>
      <c r="G192" s="47"/>
      <c r="H192" s="47"/>
      <c r="I192" s="47"/>
      <c r="J192" s="47"/>
    </row>
    <row r="193" spans="1:10" x14ac:dyDescent="0.2">
      <c r="A193" s="38"/>
      <c r="C193" s="46"/>
      <c r="D193" s="47"/>
      <c r="E193" s="47"/>
      <c r="F193" s="47"/>
      <c r="G193" s="47"/>
      <c r="H193" s="47"/>
      <c r="I193" s="47"/>
      <c r="J193" s="47"/>
    </row>
    <row r="194" spans="1:10" x14ac:dyDescent="0.2">
      <c r="A194" s="38"/>
      <c r="C194" s="46"/>
      <c r="D194" s="47"/>
      <c r="E194" s="47"/>
      <c r="F194" s="47"/>
      <c r="G194" s="47"/>
      <c r="H194" s="47"/>
      <c r="I194" s="47"/>
      <c r="J194" s="47"/>
    </row>
    <row r="195" spans="1:10" x14ac:dyDescent="0.2">
      <c r="A195" s="38"/>
      <c r="C195" s="46"/>
      <c r="D195" s="47"/>
      <c r="E195" s="47"/>
      <c r="F195" s="47"/>
      <c r="G195" s="47"/>
      <c r="H195" s="47"/>
      <c r="I195" s="47"/>
      <c r="J195" s="47"/>
    </row>
    <row r="196" spans="1:10" x14ac:dyDescent="0.2">
      <c r="A196" s="38"/>
      <c r="C196" s="46"/>
      <c r="D196" s="47"/>
      <c r="E196" s="47"/>
      <c r="F196" s="47"/>
      <c r="G196" s="47"/>
      <c r="H196" s="47"/>
      <c r="I196" s="47"/>
      <c r="J196" s="47"/>
    </row>
    <row r="197" spans="1:10" x14ac:dyDescent="0.2">
      <c r="A197" s="38"/>
      <c r="C197" s="46"/>
      <c r="D197" s="47"/>
      <c r="E197" s="47"/>
      <c r="F197" s="47"/>
      <c r="G197" s="47"/>
      <c r="H197" s="47"/>
      <c r="I197" s="47"/>
      <c r="J197" s="47"/>
    </row>
    <row r="198" spans="1:10" x14ac:dyDescent="0.2">
      <c r="A198" s="48"/>
    </row>
    <row r="199" spans="1:10" x14ac:dyDescent="0.2">
      <c r="A199" s="48"/>
    </row>
    <row r="200" spans="1:10" x14ac:dyDescent="0.2">
      <c r="A200" s="48"/>
    </row>
    <row r="201" spans="1:10" x14ac:dyDescent="0.2">
      <c r="A201" s="48"/>
    </row>
    <row r="202" spans="1:10" x14ac:dyDescent="0.2">
      <c r="A202" s="48"/>
    </row>
    <row r="203" spans="1:10" x14ac:dyDescent="0.2">
      <c r="A203" s="48"/>
    </row>
    <row r="204" spans="1:10" x14ac:dyDescent="0.2">
      <c r="A204" s="48"/>
    </row>
    <row r="205" spans="1:10" x14ac:dyDescent="0.2">
      <c r="A205" s="48"/>
    </row>
    <row r="206" spans="1:10" x14ac:dyDescent="0.2">
      <c r="A206" s="48"/>
    </row>
    <row r="207" spans="1:10" x14ac:dyDescent="0.2">
      <c r="A207" s="48"/>
    </row>
    <row r="208" spans="1:10" x14ac:dyDescent="0.2">
      <c r="A208" s="48"/>
    </row>
    <row r="209" spans="1:1" x14ac:dyDescent="0.2">
      <c r="A209" s="48"/>
    </row>
    <row r="210" spans="1:1" x14ac:dyDescent="0.2">
      <c r="A210" s="48"/>
    </row>
    <row r="211" spans="1:1" x14ac:dyDescent="0.2">
      <c r="A211" s="48"/>
    </row>
    <row r="212" spans="1:1" x14ac:dyDescent="0.2">
      <c r="A212" s="48"/>
    </row>
    <row r="213" spans="1:1" x14ac:dyDescent="0.2">
      <c r="A213" s="48"/>
    </row>
    <row r="214" spans="1:1" x14ac:dyDescent="0.2">
      <c r="A214" s="48"/>
    </row>
    <row r="215" spans="1:1" x14ac:dyDescent="0.2">
      <c r="A215" s="48"/>
    </row>
    <row r="216" spans="1:1" x14ac:dyDescent="0.2">
      <c r="A216" s="48"/>
    </row>
    <row r="217" spans="1:1" x14ac:dyDescent="0.2">
      <c r="A217" s="48"/>
    </row>
    <row r="218" spans="1:1" x14ac:dyDescent="0.2">
      <c r="A218" s="48"/>
    </row>
    <row r="219" spans="1:1" x14ac:dyDescent="0.2">
      <c r="A219" s="48"/>
    </row>
    <row r="220" spans="1:1" x14ac:dyDescent="0.2">
      <c r="A220" s="48"/>
    </row>
    <row r="221" spans="1:1" x14ac:dyDescent="0.2">
      <c r="A221" s="48"/>
    </row>
    <row r="222" spans="1:1" x14ac:dyDescent="0.2">
      <c r="A222" s="48"/>
    </row>
    <row r="223" spans="1:1" x14ac:dyDescent="0.2">
      <c r="A223" s="48"/>
    </row>
    <row r="224" spans="1:1" x14ac:dyDescent="0.2">
      <c r="A224" s="48"/>
    </row>
    <row r="225" spans="1:1" x14ac:dyDescent="0.2">
      <c r="A225" s="48"/>
    </row>
    <row r="226" spans="1:1" x14ac:dyDescent="0.2">
      <c r="A226" s="48"/>
    </row>
    <row r="227" spans="1:1" x14ac:dyDescent="0.2">
      <c r="A227" s="48"/>
    </row>
    <row r="228" spans="1:1" x14ac:dyDescent="0.2">
      <c r="A228" s="48"/>
    </row>
    <row r="229" spans="1:1" x14ac:dyDescent="0.2">
      <c r="A229" s="48"/>
    </row>
    <row r="230" spans="1:1" x14ac:dyDescent="0.2">
      <c r="A230" s="48"/>
    </row>
    <row r="231" spans="1:1" x14ac:dyDescent="0.2">
      <c r="A231" s="48"/>
    </row>
    <row r="232" spans="1:1" x14ac:dyDescent="0.2">
      <c r="A232" s="48"/>
    </row>
    <row r="233" spans="1:1" x14ac:dyDescent="0.2">
      <c r="A233" s="48"/>
    </row>
    <row r="234" spans="1:1" x14ac:dyDescent="0.2">
      <c r="A234" s="48"/>
    </row>
    <row r="235" spans="1:1" x14ac:dyDescent="0.2">
      <c r="A235" s="48"/>
    </row>
    <row r="236" spans="1:1" x14ac:dyDescent="0.2">
      <c r="A236" s="48"/>
    </row>
    <row r="237" spans="1:1" x14ac:dyDescent="0.2">
      <c r="A237" s="48"/>
    </row>
    <row r="238" spans="1:1" x14ac:dyDescent="0.2">
      <c r="A238" s="48"/>
    </row>
    <row r="239" spans="1:1" x14ac:dyDescent="0.2">
      <c r="A239" s="48"/>
    </row>
    <row r="240" spans="1:1" x14ac:dyDescent="0.2">
      <c r="A240" s="48"/>
    </row>
    <row r="241" spans="1:1" x14ac:dyDescent="0.2">
      <c r="A241" s="48"/>
    </row>
    <row r="242" spans="1:1" x14ac:dyDescent="0.2">
      <c r="A242" s="48"/>
    </row>
    <row r="243" spans="1:1" x14ac:dyDescent="0.2">
      <c r="A243" s="48"/>
    </row>
    <row r="244" spans="1:1" x14ac:dyDescent="0.2">
      <c r="A244" s="48"/>
    </row>
    <row r="245" spans="1:1" x14ac:dyDescent="0.2">
      <c r="A245" s="48"/>
    </row>
    <row r="246" spans="1:1" x14ac:dyDescent="0.2">
      <c r="A246" s="48"/>
    </row>
    <row r="247" spans="1:1" x14ac:dyDescent="0.2">
      <c r="A247" s="48"/>
    </row>
    <row r="248" spans="1:1" x14ac:dyDescent="0.2">
      <c r="A248" s="48"/>
    </row>
    <row r="249" spans="1:1" x14ac:dyDescent="0.2">
      <c r="A249" s="48"/>
    </row>
    <row r="250" spans="1:1" x14ac:dyDescent="0.2">
      <c r="A250" s="48"/>
    </row>
    <row r="251" spans="1:1" x14ac:dyDescent="0.2">
      <c r="A251" s="48"/>
    </row>
    <row r="252" spans="1:1" x14ac:dyDescent="0.2">
      <c r="A252" s="48"/>
    </row>
    <row r="253" spans="1:1" x14ac:dyDescent="0.2">
      <c r="A253" s="48"/>
    </row>
    <row r="254" spans="1:1" x14ac:dyDescent="0.2">
      <c r="A254" s="48"/>
    </row>
    <row r="255" spans="1:1" x14ac:dyDescent="0.2">
      <c r="A255" s="48"/>
    </row>
    <row r="256" spans="1:1" x14ac:dyDescent="0.2">
      <c r="A256" s="48"/>
    </row>
    <row r="257" spans="1:1" x14ac:dyDescent="0.2">
      <c r="A257" s="48"/>
    </row>
    <row r="258" spans="1:1" x14ac:dyDescent="0.2">
      <c r="A258" s="48"/>
    </row>
    <row r="259" spans="1:1" x14ac:dyDescent="0.2">
      <c r="A259" s="48"/>
    </row>
    <row r="260" spans="1:1" x14ac:dyDescent="0.2">
      <c r="A260" s="48"/>
    </row>
    <row r="261" spans="1:1" x14ac:dyDescent="0.2">
      <c r="A261" s="48"/>
    </row>
    <row r="262" spans="1:1" x14ac:dyDescent="0.2">
      <c r="A262" s="48"/>
    </row>
    <row r="263" spans="1:1" x14ac:dyDescent="0.2">
      <c r="A263" s="48"/>
    </row>
    <row r="264" spans="1:1" x14ac:dyDescent="0.2">
      <c r="A264" s="48"/>
    </row>
    <row r="265" spans="1:1" x14ac:dyDescent="0.2">
      <c r="A265" s="48"/>
    </row>
    <row r="266" spans="1:1" x14ac:dyDescent="0.2">
      <c r="A266" s="48"/>
    </row>
    <row r="267" spans="1:1" x14ac:dyDescent="0.2">
      <c r="A267" s="48"/>
    </row>
    <row r="268" spans="1:1" x14ac:dyDescent="0.2">
      <c r="A268" s="48"/>
    </row>
    <row r="269" spans="1:1" x14ac:dyDescent="0.2">
      <c r="A269" s="48"/>
    </row>
    <row r="270" spans="1:1" x14ac:dyDescent="0.2">
      <c r="A270" s="48"/>
    </row>
    <row r="271" spans="1:1" x14ac:dyDescent="0.2">
      <c r="A271" s="48"/>
    </row>
    <row r="272" spans="1:1" x14ac:dyDescent="0.2">
      <c r="A272" s="48"/>
    </row>
    <row r="273" spans="1:1" x14ac:dyDescent="0.2">
      <c r="A273" s="48"/>
    </row>
    <row r="274" spans="1:1" x14ac:dyDescent="0.2">
      <c r="A274" s="48"/>
    </row>
    <row r="275" spans="1:1" x14ac:dyDescent="0.2">
      <c r="A275" s="48"/>
    </row>
    <row r="276" spans="1:1" x14ac:dyDescent="0.2">
      <c r="A276" s="48"/>
    </row>
    <row r="277" spans="1:1" x14ac:dyDescent="0.2">
      <c r="A277" s="48"/>
    </row>
    <row r="278" spans="1:1" x14ac:dyDescent="0.2">
      <c r="A278" s="48"/>
    </row>
    <row r="279" spans="1:1" x14ac:dyDescent="0.2">
      <c r="A279" s="48"/>
    </row>
    <row r="280" spans="1:1" x14ac:dyDescent="0.2">
      <c r="A280" s="48"/>
    </row>
    <row r="281" spans="1:1" x14ac:dyDescent="0.2">
      <c r="A281" s="48"/>
    </row>
    <row r="282" spans="1:1" x14ac:dyDescent="0.2">
      <c r="A282" s="48"/>
    </row>
    <row r="283" spans="1:1" x14ac:dyDescent="0.2">
      <c r="A283" s="48"/>
    </row>
    <row r="284" spans="1:1" x14ac:dyDescent="0.2">
      <c r="A284" s="48"/>
    </row>
    <row r="285" spans="1:1" x14ac:dyDescent="0.2">
      <c r="A285" s="48"/>
    </row>
    <row r="286" spans="1:1" x14ac:dyDescent="0.2">
      <c r="A286" s="48"/>
    </row>
    <row r="287" spans="1:1" x14ac:dyDescent="0.2">
      <c r="A287" s="48"/>
    </row>
    <row r="288" spans="1:1" x14ac:dyDescent="0.2">
      <c r="A288" s="48"/>
    </row>
    <row r="289" spans="1:1" x14ac:dyDescent="0.2">
      <c r="A289" s="48"/>
    </row>
    <row r="290" spans="1:1" x14ac:dyDescent="0.2">
      <c r="A290" s="48"/>
    </row>
    <row r="291" spans="1:1" x14ac:dyDescent="0.2">
      <c r="A291" s="48"/>
    </row>
    <row r="292" spans="1:1" x14ac:dyDescent="0.2">
      <c r="A292" s="48"/>
    </row>
    <row r="293" spans="1:1" x14ac:dyDescent="0.2">
      <c r="A293" s="48"/>
    </row>
    <row r="294" spans="1:1" x14ac:dyDescent="0.2">
      <c r="A294" s="48"/>
    </row>
    <row r="295" spans="1:1" x14ac:dyDescent="0.2">
      <c r="A295" s="48"/>
    </row>
    <row r="296" spans="1:1" x14ac:dyDescent="0.2">
      <c r="A296" s="48"/>
    </row>
    <row r="297" spans="1:1" x14ac:dyDescent="0.2">
      <c r="A297" s="48"/>
    </row>
    <row r="298" spans="1:1" x14ac:dyDescent="0.2">
      <c r="A298" s="48"/>
    </row>
    <row r="299" spans="1:1" x14ac:dyDescent="0.2">
      <c r="A299" s="48"/>
    </row>
    <row r="300" spans="1:1" x14ac:dyDescent="0.2">
      <c r="A300" s="48"/>
    </row>
    <row r="301" spans="1:1" x14ac:dyDescent="0.2">
      <c r="A301" s="48"/>
    </row>
    <row r="302" spans="1:1" x14ac:dyDescent="0.2">
      <c r="A302" s="48"/>
    </row>
    <row r="303" spans="1:1" x14ac:dyDescent="0.2">
      <c r="A303" s="48"/>
    </row>
    <row r="304" spans="1:1" x14ac:dyDescent="0.2">
      <c r="A304" s="48"/>
    </row>
    <row r="305" spans="1:1" x14ac:dyDescent="0.2">
      <c r="A305" s="48"/>
    </row>
    <row r="306" spans="1:1" x14ac:dyDescent="0.2">
      <c r="A306" s="48"/>
    </row>
    <row r="307" spans="1:1" x14ac:dyDescent="0.2">
      <c r="A307" s="48"/>
    </row>
    <row r="308" spans="1:1" x14ac:dyDescent="0.2">
      <c r="A308" s="48"/>
    </row>
    <row r="309" spans="1:1" x14ac:dyDescent="0.2">
      <c r="A309" s="48"/>
    </row>
    <row r="310" spans="1:1" x14ac:dyDescent="0.2">
      <c r="A310" s="48"/>
    </row>
    <row r="311" spans="1:1" x14ac:dyDescent="0.2">
      <c r="A311" s="48"/>
    </row>
    <row r="312" spans="1:1" x14ac:dyDescent="0.2">
      <c r="A312" s="48"/>
    </row>
    <row r="313" spans="1:1" x14ac:dyDescent="0.2">
      <c r="A313" s="48"/>
    </row>
    <row r="314" spans="1:1" x14ac:dyDescent="0.2">
      <c r="A314" s="48"/>
    </row>
    <row r="315" spans="1:1" x14ac:dyDescent="0.2">
      <c r="A315" s="48"/>
    </row>
    <row r="316" spans="1:1" x14ac:dyDescent="0.2">
      <c r="A316" s="48"/>
    </row>
    <row r="317" spans="1:1" x14ac:dyDescent="0.2">
      <c r="A317" s="48"/>
    </row>
    <row r="318" spans="1:1" x14ac:dyDescent="0.2">
      <c r="A318" s="48"/>
    </row>
    <row r="319" spans="1:1" x14ac:dyDescent="0.2">
      <c r="A319" s="48"/>
    </row>
    <row r="320" spans="1:1" x14ac:dyDescent="0.2">
      <c r="A320" s="48"/>
    </row>
    <row r="321" spans="1:1" x14ac:dyDescent="0.2">
      <c r="A321" s="48"/>
    </row>
    <row r="322" spans="1:1" x14ac:dyDescent="0.2">
      <c r="A322" s="48"/>
    </row>
    <row r="323" spans="1:1" x14ac:dyDescent="0.2">
      <c r="A323" s="48"/>
    </row>
    <row r="324" spans="1:1" x14ac:dyDescent="0.2">
      <c r="A324" s="48"/>
    </row>
    <row r="325" spans="1:1" x14ac:dyDescent="0.2">
      <c r="A325" s="48"/>
    </row>
    <row r="326" spans="1:1" x14ac:dyDescent="0.2">
      <c r="A326" s="48"/>
    </row>
    <row r="327" spans="1:1" x14ac:dyDescent="0.2">
      <c r="A327" s="48"/>
    </row>
    <row r="328" spans="1:1" x14ac:dyDescent="0.2">
      <c r="A328" s="48"/>
    </row>
    <row r="329" spans="1:1" x14ac:dyDescent="0.2">
      <c r="A329" s="48"/>
    </row>
    <row r="330" spans="1:1" x14ac:dyDescent="0.2">
      <c r="A330" s="48"/>
    </row>
    <row r="331" spans="1:1" x14ac:dyDescent="0.2">
      <c r="A331" s="48"/>
    </row>
    <row r="332" spans="1:1" x14ac:dyDescent="0.2">
      <c r="A332" s="48"/>
    </row>
    <row r="333" spans="1:1" x14ac:dyDescent="0.2">
      <c r="A333" s="48"/>
    </row>
    <row r="334" spans="1:1" x14ac:dyDescent="0.2">
      <c r="A334" s="48"/>
    </row>
    <row r="335" spans="1:1" x14ac:dyDescent="0.2">
      <c r="A335" s="48"/>
    </row>
    <row r="336" spans="1:1" x14ac:dyDescent="0.2">
      <c r="A336" s="48"/>
    </row>
    <row r="337" spans="1:1" x14ac:dyDescent="0.2">
      <c r="A337" s="48"/>
    </row>
    <row r="338" spans="1:1" x14ac:dyDescent="0.2">
      <c r="A338" s="48"/>
    </row>
    <row r="339" spans="1:1" x14ac:dyDescent="0.2">
      <c r="A339" s="48"/>
    </row>
    <row r="340" spans="1:1" x14ac:dyDescent="0.2">
      <c r="A340" s="48"/>
    </row>
    <row r="341" spans="1:1" x14ac:dyDescent="0.2">
      <c r="A341" s="48"/>
    </row>
    <row r="342" spans="1:1" x14ac:dyDescent="0.2">
      <c r="A342" s="48"/>
    </row>
    <row r="343" spans="1:1" x14ac:dyDescent="0.2">
      <c r="A343" s="48"/>
    </row>
    <row r="344" spans="1:1" x14ac:dyDescent="0.2">
      <c r="A344" s="48"/>
    </row>
    <row r="345" spans="1:1" x14ac:dyDescent="0.2">
      <c r="A345" s="48"/>
    </row>
    <row r="346" spans="1:1" x14ac:dyDescent="0.2">
      <c r="A346" s="48"/>
    </row>
    <row r="347" spans="1:1" x14ac:dyDescent="0.2">
      <c r="A347" s="48"/>
    </row>
    <row r="348" spans="1:1" x14ac:dyDescent="0.2">
      <c r="A348" s="48"/>
    </row>
    <row r="349" spans="1:1" x14ac:dyDescent="0.2">
      <c r="A349" s="48"/>
    </row>
    <row r="350" spans="1:1" x14ac:dyDescent="0.2">
      <c r="A350" s="48"/>
    </row>
    <row r="351" spans="1:1" x14ac:dyDescent="0.2">
      <c r="A351" s="48"/>
    </row>
    <row r="352" spans="1:1" x14ac:dyDescent="0.2">
      <c r="A352" s="48"/>
    </row>
    <row r="353" spans="1:1" x14ac:dyDescent="0.2">
      <c r="A353" s="48"/>
    </row>
    <row r="354" spans="1:1" x14ac:dyDescent="0.2">
      <c r="A354" s="48"/>
    </row>
    <row r="355" spans="1:1" x14ac:dyDescent="0.2">
      <c r="A355" s="48"/>
    </row>
    <row r="356" spans="1:1" x14ac:dyDescent="0.2">
      <c r="A356" s="48"/>
    </row>
    <row r="357" spans="1:1" x14ac:dyDescent="0.2">
      <c r="A357" s="48"/>
    </row>
    <row r="358" spans="1:1" x14ac:dyDescent="0.2">
      <c r="A358" s="48"/>
    </row>
    <row r="359" spans="1:1" x14ac:dyDescent="0.2">
      <c r="A359" s="48"/>
    </row>
    <row r="360" spans="1:1" x14ac:dyDescent="0.2">
      <c r="A360" s="48"/>
    </row>
    <row r="361" spans="1:1" x14ac:dyDescent="0.2">
      <c r="A361" s="48"/>
    </row>
    <row r="362" spans="1:1" x14ac:dyDescent="0.2">
      <c r="A362" s="48"/>
    </row>
    <row r="363" spans="1:1" x14ac:dyDescent="0.2">
      <c r="A363" s="48"/>
    </row>
    <row r="364" spans="1:1" x14ac:dyDescent="0.2">
      <c r="A364" s="48"/>
    </row>
  </sheetData>
  <mergeCells count="44">
    <mergeCell ref="I11:J11"/>
    <mergeCell ref="B26:G26"/>
    <mergeCell ref="B16:F16"/>
    <mergeCell ref="A7:C7"/>
    <mergeCell ref="A14:H14"/>
    <mergeCell ref="B25:F25"/>
    <mergeCell ref="A122:J122"/>
    <mergeCell ref="A99:J99"/>
    <mergeCell ref="A30:A31"/>
    <mergeCell ref="B30:B31"/>
    <mergeCell ref="A34:J34"/>
    <mergeCell ref="A110:J110"/>
    <mergeCell ref="A54:J54"/>
    <mergeCell ref="A79:J79"/>
    <mergeCell ref="A85:J85"/>
    <mergeCell ref="E30:E31"/>
    <mergeCell ref="C30:C31"/>
    <mergeCell ref="D30:D31"/>
    <mergeCell ref="A33:J33"/>
    <mergeCell ref="A28:J28"/>
    <mergeCell ref="B19:H19"/>
    <mergeCell ref="B20:F20"/>
    <mergeCell ref="I3:J3"/>
    <mergeCell ref="F30:F31"/>
    <mergeCell ref="G30:J30"/>
    <mergeCell ref="B18:H18"/>
    <mergeCell ref="B17:G17"/>
    <mergeCell ref="A5:C5"/>
    <mergeCell ref="A6:C6"/>
    <mergeCell ref="B21:F21"/>
    <mergeCell ref="B22:F22"/>
    <mergeCell ref="B23:F23"/>
    <mergeCell ref="B24:G24"/>
    <mergeCell ref="I14:J14"/>
    <mergeCell ref="B15:H15"/>
    <mergeCell ref="C156:F156"/>
    <mergeCell ref="H156:J156"/>
    <mergeCell ref="A123:B123"/>
    <mergeCell ref="C153:F153"/>
    <mergeCell ref="H153:J153"/>
    <mergeCell ref="C154:F154"/>
    <mergeCell ref="H154:J154"/>
    <mergeCell ref="C155:F155"/>
    <mergeCell ref="H155:J155"/>
  </mergeCells>
  <pageMargins left="0.39370078740157483" right="0.27559055118110237" top="0.47244094488188981" bottom="0.27559055118110237" header="0.39370078740157483" footer="0.19685039370078741"/>
  <pageSetup paperSize="9" scale="66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I. Фін план (уточ прав)</vt:lpstr>
      <vt:lpstr>'I. Фін план (уточ прав)'!Область_печати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</cp:lastModifiedBy>
  <cp:lastPrinted>2021-11-15T08:42:19Z</cp:lastPrinted>
  <dcterms:created xsi:type="dcterms:W3CDTF">2021-01-12T14:28:45Z</dcterms:created>
  <dcterms:modified xsi:type="dcterms:W3CDTF">2021-12-28T10:11:19Z</dcterms:modified>
</cp:coreProperties>
</file>